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PLANIRANJE\PLANIRANJE 2025-2027\"/>
    </mc:Choice>
  </mc:AlternateContent>
  <xr:revisionPtr revIDLastSave="0" documentId="13_ncr:1_{FC28A1AF-8EA3-4028-9D88-8DF086BC6FA4}" xr6:coauthVersionLast="47" xr6:coauthVersionMax="47" xr10:uidLastSave="{00000000-0000-0000-0000-000000000000}"/>
  <bookViews>
    <workbookView xWindow="-108" yWindow="-108" windowWidth="23256" windowHeight="12456" tabRatio="605" firstSheet="2" activeTab="5" xr2:uid="{00000000-000D-0000-FFFF-FFFF00000000}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regled ukupni P i R po izvor" sheetId="11" r:id="rId5"/>
    <sheet name="II. POSEBNI DIO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8" l="1"/>
  <c r="H102" i="2"/>
  <c r="I102" i="2"/>
  <c r="G102" i="2"/>
  <c r="H97" i="2"/>
  <c r="I97" i="2"/>
  <c r="G97" i="2"/>
  <c r="G43" i="11"/>
  <c r="H43" i="11"/>
  <c r="I172" i="2"/>
  <c r="H172" i="2"/>
  <c r="H154" i="2"/>
  <c r="I154" i="2"/>
  <c r="G154" i="2"/>
  <c r="F14" i="10"/>
  <c r="E10" i="8"/>
  <c r="E66" i="8"/>
  <c r="E29" i="8"/>
  <c r="E192" i="2"/>
  <c r="E23" i="2"/>
  <c r="E185" i="2"/>
  <c r="E191" i="2"/>
  <c r="E177" i="2"/>
  <c r="E119" i="2"/>
  <c r="E114" i="2"/>
  <c r="E95" i="2"/>
  <c r="E102" i="2" s="1"/>
  <c r="E84" i="2"/>
  <c r="E91" i="2" s="1"/>
  <c r="E72" i="2"/>
  <c r="E79" i="2" s="1"/>
  <c r="E53" i="2"/>
  <c r="E55" i="2" s="1"/>
  <c r="E28" i="2"/>
  <c r="E35" i="2" s="1"/>
  <c r="E16" i="2"/>
  <c r="E9" i="2"/>
  <c r="H152" i="2"/>
  <c r="I152" i="2"/>
  <c r="H65" i="2"/>
  <c r="H67" i="2" s="1"/>
  <c r="I65" i="2"/>
  <c r="I67" i="2" s="1"/>
  <c r="G9" i="2"/>
  <c r="H9" i="2"/>
  <c r="I9" i="2"/>
  <c r="F9" i="2"/>
  <c r="G147" i="2"/>
  <c r="H147" i="2"/>
  <c r="I147" i="2"/>
  <c r="G177" i="2"/>
  <c r="H177" i="2"/>
  <c r="I177" i="2"/>
  <c r="G191" i="2"/>
  <c r="H191" i="2"/>
  <c r="I191" i="2"/>
  <c r="F191" i="2"/>
  <c r="G185" i="2"/>
  <c r="H185" i="2"/>
  <c r="I185" i="2"/>
  <c r="F185" i="2"/>
  <c r="I182" i="2"/>
  <c r="G182" i="2"/>
  <c r="H182" i="2"/>
  <c r="F182" i="2"/>
  <c r="G164" i="2"/>
  <c r="H164" i="2"/>
  <c r="I164" i="2"/>
  <c r="F164" i="2"/>
  <c r="G135" i="2"/>
  <c r="H135" i="2"/>
  <c r="H142" i="2" s="1"/>
  <c r="I135" i="2"/>
  <c r="I142" i="2" s="1"/>
  <c r="G112" i="2"/>
  <c r="G114" i="2" s="1"/>
  <c r="H112" i="2"/>
  <c r="H114" i="2" s="1"/>
  <c r="I112" i="2"/>
  <c r="I114" i="2" s="1"/>
  <c r="G100" i="2"/>
  <c r="H100" i="2"/>
  <c r="I100" i="2"/>
  <c r="G89" i="2"/>
  <c r="H89" i="2"/>
  <c r="I89" i="2"/>
  <c r="G84" i="2"/>
  <c r="H84" i="2"/>
  <c r="I84" i="2"/>
  <c r="H72" i="2"/>
  <c r="H79" i="2" s="1"/>
  <c r="I72" i="2"/>
  <c r="I79" i="2" s="1"/>
  <c r="H48" i="2"/>
  <c r="I48" i="2"/>
  <c r="H53" i="2"/>
  <c r="I53" i="2"/>
  <c r="F48" i="2"/>
  <c r="G33" i="2"/>
  <c r="H33" i="2"/>
  <c r="I33" i="2"/>
  <c r="H28" i="2"/>
  <c r="I28" i="2"/>
  <c r="H14" i="2"/>
  <c r="I14" i="2"/>
  <c r="I66" i="8"/>
  <c r="I73" i="8" s="1"/>
  <c r="I29" i="8"/>
  <c r="I69" i="8" s="1"/>
  <c r="I43" i="11"/>
  <c r="J11" i="10"/>
  <c r="J14" i="10" s="1"/>
  <c r="I11" i="10"/>
  <c r="I14" i="10" s="1"/>
  <c r="H11" i="10"/>
  <c r="H14" i="10" s="1"/>
  <c r="I70" i="8"/>
  <c r="G14" i="10"/>
  <c r="F43" i="11"/>
  <c r="F177" i="2"/>
  <c r="G170" i="2"/>
  <c r="F170" i="2"/>
  <c r="G152" i="2"/>
  <c r="F152" i="2"/>
  <c r="F147" i="2"/>
  <c r="G140" i="2"/>
  <c r="F140" i="2"/>
  <c r="F135" i="2"/>
  <c r="F112" i="2"/>
  <c r="G65" i="2"/>
  <c r="G67" i="2" s="1"/>
  <c r="F65" i="2"/>
  <c r="F100" i="2"/>
  <c r="F95" i="2"/>
  <c r="G72" i="2"/>
  <c r="G79" i="2" s="1"/>
  <c r="F72" i="2"/>
  <c r="F79" i="2" s="1"/>
  <c r="G53" i="2"/>
  <c r="F53" i="2"/>
  <c r="G48" i="2"/>
  <c r="F89" i="2"/>
  <c r="F84" i="2"/>
  <c r="F33" i="2"/>
  <c r="G28" i="2"/>
  <c r="F28" i="2"/>
  <c r="G14" i="2"/>
  <c r="F14" i="2"/>
  <c r="I16" i="2" l="1"/>
  <c r="I23" i="2" s="1"/>
  <c r="I35" i="2"/>
  <c r="H16" i="2"/>
  <c r="H23" i="2" s="1"/>
  <c r="H35" i="2"/>
  <c r="G142" i="2"/>
  <c r="I55" i="2"/>
  <c r="G55" i="2"/>
  <c r="H55" i="2"/>
  <c r="I91" i="2"/>
  <c r="H91" i="2"/>
  <c r="G91" i="2"/>
  <c r="F16" i="2"/>
  <c r="F23" i="2" s="1"/>
  <c r="F91" i="2"/>
  <c r="G16" i="2"/>
  <c r="G23" i="2" s="1"/>
  <c r="F35" i="2"/>
  <c r="F102" i="2"/>
  <c r="G35" i="2"/>
  <c r="F55" i="2"/>
  <c r="F67" i="2"/>
  <c r="F142" i="2"/>
  <c r="F114" i="2"/>
  <c r="H61" i="8" l="1"/>
  <c r="G61" i="8"/>
  <c r="F61" i="8"/>
  <c r="H66" i="8" l="1"/>
  <c r="H70" i="8"/>
  <c r="G70" i="8"/>
  <c r="F70" i="8"/>
  <c r="H29" i="8" l="1"/>
  <c r="H69" i="8" s="1"/>
  <c r="H71" i="8" s="1"/>
  <c r="F29" i="8"/>
  <c r="F69" i="8" s="1"/>
  <c r="F71" i="8" s="1"/>
  <c r="G29" i="8"/>
  <c r="G69" i="8" s="1"/>
  <c r="G71" i="8" s="1"/>
  <c r="H73" i="8" l="1"/>
  <c r="G66" i="8"/>
  <c r="G73" i="8" s="1"/>
  <c r="F66" i="8"/>
  <c r="F73" i="8" s="1"/>
</calcChain>
</file>

<file path=xl/sharedStrings.xml><?xml version="1.0" encoding="utf-8"?>
<sst xmlns="http://schemas.openxmlformats.org/spreadsheetml/2006/main" count="424" uniqueCount="170">
  <si>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</si>
  <si>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</si>
  <si>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</si>
  <si>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</si>
  <si>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</si>
  <si>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</si>
  <si>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</si>
  <si>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</si>
  <si>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</si>
  <si>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</si>
  <si>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</si>
  <si>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</si>
  <si>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</si>
  <si>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</si>
  <si>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</si>
  <si>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</si>
  <si>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</si>
  <si>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</si>
  <si>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</si>
  <si>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</si>
  <si>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</si>
  <si>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</si>
  <si>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</si>
  <si>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</si>
  <si>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</si>
  <si>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</si>
  <si>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</si>
  <si>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</si>
  <si>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</si>
  <si>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</si>
  <si>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</si>
  <si>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</si>
  <si>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</si>
  <si>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</si>
  <si>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</si>
  <si>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</si>
  <si>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</si>
  <si>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</si>
  <si>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</si>
  <si>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</si>
  <si>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</si>
  <si>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</si>
  <si>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</si>
  <si>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Prihodi od prodaje proizvoda i robe te pruženih usluga i prihodi od donacija</t>
  </si>
  <si>
    <t>Ukupni prihodi</t>
  </si>
  <si>
    <t>Ukupni rashodi</t>
  </si>
  <si>
    <t>Vlastiti prihodi - višak</t>
  </si>
  <si>
    <t>EUR</t>
  </si>
  <si>
    <t>Prihodi od upravnih i administrativnih pristojbi, pristojbi po posebnim propisima i naknada</t>
  </si>
  <si>
    <t>Prihodi za posebna namjene</t>
  </si>
  <si>
    <t>VIŠAK KORIŠTEN ZA POKRIĆE RASHODA</t>
  </si>
  <si>
    <t>Vlastiti izvori</t>
  </si>
  <si>
    <t>Višak prihoda poslovanja</t>
  </si>
  <si>
    <t>Ukupni tekući prihodi</t>
  </si>
  <si>
    <t>Višak korišten za rashode tekućih godina</t>
  </si>
  <si>
    <t>Ukupno</t>
  </si>
  <si>
    <t>Ukupni tekući rashodi</t>
  </si>
  <si>
    <t>PREGLED UKUPNIH PRIHODA I RASHODA PO IZVORIMA FINACIRANJA</t>
  </si>
  <si>
    <t>KONTROLNA TABLICA</t>
  </si>
  <si>
    <t>Naziv izvora finaciranja</t>
  </si>
  <si>
    <t>PRIHODI</t>
  </si>
  <si>
    <t>RASHODI</t>
  </si>
  <si>
    <t>Razlika</t>
  </si>
  <si>
    <t>Višak korišten za rashode tekuće godine</t>
  </si>
  <si>
    <t>Oznaka IF</t>
  </si>
  <si>
    <t>Pomoći iz inozemstva i od subjekata unutar općeg proračuna</t>
  </si>
  <si>
    <t>Ministarstvo znanosti i obrazovanja-MZO</t>
  </si>
  <si>
    <t>MZO-Plaće OŠ</t>
  </si>
  <si>
    <t>MZO-Udžbenici</t>
  </si>
  <si>
    <t>Proračun JLS</t>
  </si>
  <si>
    <t>Tekuće donacije-korisnici</t>
  </si>
  <si>
    <t>F.P. i dod. Udio u por. Na dohodak</t>
  </si>
  <si>
    <t>MZO-OŠ</t>
  </si>
  <si>
    <t>MZO-plaće OŠ</t>
  </si>
  <si>
    <t>MZO</t>
  </si>
  <si>
    <t>Višak prihoda-OŠ</t>
  </si>
  <si>
    <t>Tekuće-donacije korisnici</t>
  </si>
  <si>
    <t>F.P.dod. udio u por. na doh.</t>
  </si>
  <si>
    <t>09 Osnovno obrazovanje</t>
  </si>
  <si>
    <t>0912 Osnovno obrazovanje</t>
  </si>
  <si>
    <t>0960 Dodatne usluge u obrazovanju</t>
  </si>
  <si>
    <t>FINANCIJSKI PLAN RASHODA I IZDATAKA OSNOVNE ŠKOLE NOVIGRAD PO IZVORIMA FINANCIRANJA I EKONOMSKOJ KLASIFIKACIJI ZA 2023. I PROJEKCIJA ZA 2024. I 2025. GODINU</t>
  </si>
  <si>
    <t>II. POSEBNI DIO</t>
  </si>
  <si>
    <t>Šifra</t>
  </si>
  <si>
    <t xml:space="preserve">Naziv </t>
  </si>
  <si>
    <t>Osnovno školstvo-standard</t>
  </si>
  <si>
    <t>Aktivnost A 2202-01</t>
  </si>
  <si>
    <t>Djelatnost osnovnih škola</t>
  </si>
  <si>
    <t>Izvor financiranja 451</t>
  </si>
  <si>
    <t>F.P. i dod. udio u por. na dohodak</t>
  </si>
  <si>
    <t>Financijski  rashodi</t>
  </si>
  <si>
    <t>Naknade građanima i kućanstvima u naravi</t>
  </si>
  <si>
    <t>Rashodi za nabavu proizvedene dugotrajne  imovine</t>
  </si>
  <si>
    <t>UKUPNO:</t>
  </si>
  <si>
    <t>PROGRAM 2202</t>
  </si>
  <si>
    <t>Osnovno školstvo standard</t>
  </si>
  <si>
    <t>Aktivnost A 2202-04</t>
  </si>
  <si>
    <t>Administracija i upravljanje</t>
  </si>
  <si>
    <t>Izvor financiranja 51035</t>
  </si>
  <si>
    <t>PROGRAM 2203</t>
  </si>
  <si>
    <t>Osnovno školstvo-iznad standarda</t>
  </si>
  <si>
    <t>Aktivnost A 2203-04</t>
  </si>
  <si>
    <t>Podizanje kvalitete i standarda u školstvu</t>
  </si>
  <si>
    <t>Izvor financiranja 5103</t>
  </si>
  <si>
    <t>Izvor financiranja 31</t>
  </si>
  <si>
    <t>Vlastiti prihodi-korisnici</t>
  </si>
  <si>
    <t>Izvor financiranja 42034</t>
  </si>
  <si>
    <t>Višak prihoda OŠ</t>
  </si>
  <si>
    <t>Izvor financiranja 53</t>
  </si>
  <si>
    <t>Izvor financiranja 41</t>
  </si>
  <si>
    <t>Prihodi za posebne namjene</t>
  </si>
  <si>
    <t>Izvor financiranja 611</t>
  </si>
  <si>
    <t>Tekuće donacije od trgovačkih društava</t>
  </si>
  <si>
    <t>Aktivnost A 2203-27</t>
  </si>
  <si>
    <t>Udžbenici</t>
  </si>
  <si>
    <t>Izvor financiranja 51034</t>
  </si>
  <si>
    <t>MZOŠ-Udžbenici za OŠ</t>
  </si>
  <si>
    <t>Pomoći</t>
  </si>
  <si>
    <t>Tekuće donacije</t>
  </si>
  <si>
    <t>Aktivnost A2203-33</t>
  </si>
  <si>
    <t>Izvor financiranja 510391</t>
  </si>
  <si>
    <t>Prehrana za učenike</t>
  </si>
  <si>
    <t>MZO-Prehrana za učenike</t>
  </si>
  <si>
    <t>Aktivnost A2203-34</t>
  </si>
  <si>
    <t>Izvor financiranja511903</t>
  </si>
  <si>
    <t>Zalihe menstrualnih higijenskih potrepština</t>
  </si>
  <si>
    <t>Ostali rashodi</t>
  </si>
  <si>
    <t>Aktivnost A2203-35</t>
  </si>
  <si>
    <t>Izvor financiranja 510392</t>
  </si>
  <si>
    <t>Osnovna škola kao cjelodnevna škola</t>
  </si>
  <si>
    <t>MZO-Osnovna škola kao cjelodnevna škola</t>
  </si>
  <si>
    <t>Rashodi za dodatna ulaganja na nefinancijskoj imovini</t>
  </si>
  <si>
    <t>Prihodi iz županijskog proračuna  (451)</t>
  </si>
  <si>
    <t>UKUPNI PRIHODI</t>
  </si>
  <si>
    <t>MRMSOS-Zalihe menstrualnih hig. potr. OŠ</t>
  </si>
  <si>
    <t>Projekcija                          za 2026.</t>
  </si>
  <si>
    <t>Plan za 2024.</t>
  </si>
  <si>
    <t>Projekcija 
za 2026.</t>
  </si>
  <si>
    <t>MRMSOS-Zalihe menstrualnih hig. poterpština OŠ</t>
  </si>
  <si>
    <t>Financijski rashodi</t>
  </si>
  <si>
    <t>Ostale tekuće donacije u naravi</t>
  </si>
  <si>
    <t>Naknade građanima i kućanstvima</t>
  </si>
  <si>
    <t>Izvor financiranja 11</t>
  </si>
  <si>
    <t>Javne potrebe u prosvjeti</t>
  </si>
  <si>
    <t>Aktivnost A 2203-01</t>
  </si>
  <si>
    <t>Izvor financiranja 71</t>
  </si>
  <si>
    <t>Prihodi od prodaje nefinancijske imovine</t>
  </si>
  <si>
    <t>RASHODI ZA NABAVU NEFINANCIJSKE IMOVUINE</t>
  </si>
  <si>
    <t>Aktivnost A 2203-14</t>
  </si>
  <si>
    <t>Natjecanja i smotre u OŠ</t>
  </si>
  <si>
    <t>Rekapitulacija</t>
  </si>
  <si>
    <t>PRIJEDLOG FINANCIJSKOG PLANA OSNOVNE ŠKOLE NOVIGRAD ZA 2025. GODINU                                                                                                                                        I PROJEKCIJA ZA 2026. I 2027. GODINU</t>
  </si>
  <si>
    <t>PRIJEDLOG FINANCIJSKOG PLANA OSNOVNE ŠKOLE NOVIGRAD ZA 2025.                                                                                                 I PROJEKCIJA ZA 2026. I 2027. GODINU</t>
  </si>
  <si>
    <t>PRIJEDLOG FINANCIJSKOG PLANA OSNOVNE ŠKOLE NOVIGRAD 
ZA 2025. I PROJEKCIJA ZA 2026. I 2027. GODINU</t>
  </si>
  <si>
    <t>PRIJEDLOG FINANCIJSKOG PLANA OSNOVNE ŠKOLE NOVIGRAD ZA 2025.                                                                         I PROJEKCIJA ZA 2026. I 2027. GODINU</t>
  </si>
  <si>
    <t>PRIJEDLOG FINANCIJSKOG PLANA OSNOVNE ŠKOLE NOVIGRAD ZA 2025. I PROJEKCIJA ZA 2026. I 2027. GODINU</t>
  </si>
  <si>
    <t xml:space="preserve"> KLASIFIKACIJI ZA 2025. I PROJEKCIJA 2026. I 2027. GODINE</t>
  </si>
  <si>
    <t>Plan
za 2025.</t>
  </si>
  <si>
    <t>Plan 
za 2025.</t>
  </si>
  <si>
    <t>Plan 
za 2024.</t>
  </si>
  <si>
    <t>Plan
za 2024.</t>
  </si>
  <si>
    <t xml:space="preserve"> EDUARD PLEĆAŠ, PROF.</t>
  </si>
  <si>
    <t>Projekcija 
za 2027.</t>
  </si>
  <si>
    <t>Projekcija                          za 2027.</t>
  </si>
  <si>
    <t>Projekcija                         za 2027.</t>
  </si>
  <si>
    <t>Projekcija za 2026.</t>
  </si>
  <si>
    <t>Izvršenje za 2023.</t>
  </si>
  <si>
    <t>Opći pihodi i primici</t>
  </si>
  <si>
    <t>Prihodi od prodaje nefinan.imovine</t>
  </si>
  <si>
    <t>NOVIGRAD, 29.10.2024.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</si>
</sst>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\ _k_n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6" fillId="0" borderId="4" xfId="0" quotePrefix="1" applyFont="1" applyBorder="1" applyAlignment="1">
      <alignment horizontal="left" wrapText="1"/>
    </xf>
    <xf numFmtId="0" fontId="6" fillId="0" borderId="5" xfId="0" quotePrefix="1" applyFont="1" applyBorder="1" applyAlignment="1">
      <alignment horizontal="left" wrapText="1"/>
    </xf>
    <xf numFmtId="0" fontId="6" fillId="0" borderId="5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left"/>
    </xf>
    <xf numFmtId="0" fontId="14" fillId="0" borderId="2" xfId="0" applyFont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7" fillId="2" borderId="1" xfId="0" quotePrefix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6" fillId="0" borderId="0" xfId="0" applyFont="1"/>
    <xf numFmtId="4" fontId="6" fillId="4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4" fontId="6" fillId="4" borderId="4" xfId="0" quotePrefix="1" applyNumberFormat="1" applyFont="1" applyFill="1" applyBorder="1" applyAlignment="1">
      <alignment horizontal="right"/>
    </xf>
    <xf numFmtId="4" fontId="6" fillId="3" borderId="4" xfId="0" quotePrefix="1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/>
    <xf numFmtId="0" fontId="10" fillId="2" borderId="1" xfId="0" applyFont="1" applyFill="1" applyBorder="1" applyAlignment="1">
      <alignment horizontal="left" vertical="center" wrapText="1"/>
    </xf>
    <xf numFmtId="0" fontId="11" fillId="2" borderId="0" xfId="0" quotePrefix="1" applyFont="1" applyFill="1" applyAlignment="1">
      <alignment horizontal="left" vertical="center"/>
    </xf>
    <xf numFmtId="0" fontId="17" fillId="2" borderId="0" xfId="0" quotePrefix="1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/>
    </xf>
    <xf numFmtId="0" fontId="20" fillId="0" borderId="0" xfId="0" applyFont="1"/>
    <xf numFmtId="0" fontId="21" fillId="0" borderId="0" xfId="0" applyFont="1"/>
    <xf numFmtId="4" fontId="15" fillId="3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/>
    <xf numFmtId="0" fontId="5" fillId="0" borderId="0" xfId="0" applyFont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left" wrapText="1"/>
    </xf>
    <xf numFmtId="0" fontId="9" fillId="2" borderId="1" xfId="0" quotePrefix="1" applyFont="1" applyFill="1" applyBorder="1" applyAlignment="1">
      <alignment horizontal="left"/>
    </xf>
    <xf numFmtId="0" fontId="11" fillId="2" borderId="1" xfId="0" quotePrefix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Border="1"/>
    <xf numFmtId="0" fontId="15" fillId="6" borderId="3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wrapText="1"/>
    </xf>
    <xf numFmtId="4" fontId="23" fillId="0" borderId="1" xfId="0" applyNumberFormat="1" applyFont="1" applyBorder="1"/>
    <xf numFmtId="0" fontId="6" fillId="7" borderId="1" xfId="0" applyNumberFormat="1" applyFont="1" applyFill="1" applyBorder="1" applyAlignment="1" applyProtection="1">
      <alignment wrapText="1"/>
    </xf>
    <xf numFmtId="4" fontId="23" fillId="7" borderId="1" xfId="0" applyNumberFormat="1" applyFont="1" applyFill="1" applyBorder="1"/>
    <xf numFmtId="0" fontId="0" fillId="0" borderId="0" xfId="0" applyAlignment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wrapText="1"/>
    </xf>
    <xf numFmtId="4" fontId="23" fillId="5" borderId="1" xfId="0" applyNumberFormat="1" applyFont="1" applyFill="1" applyBorder="1"/>
    <xf numFmtId="0" fontId="9" fillId="2" borderId="5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Border="1"/>
    <xf numFmtId="4" fontId="23" fillId="0" borderId="4" xfId="0" applyNumberFormat="1" applyFont="1" applyBorder="1"/>
    <xf numFmtId="4" fontId="23" fillId="7" borderId="4" xfId="0" applyNumberFormat="1" applyFont="1" applyFill="1" applyBorder="1"/>
    <xf numFmtId="0" fontId="0" fillId="0" borderId="1" xfId="0" applyBorder="1"/>
    <xf numFmtId="4" fontId="23" fillId="6" borderId="1" xfId="0" applyNumberFormat="1" applyFont="1" applyFill="1" applyBorder="1"/>
    <xf numFmtId="0" fontId="6" fillId="9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shrinkToFit="1"/>
    </xf>
    <xf numFmtId="0" fontId="11" fillId="2" borderId="4" xfId="0" applyFont="1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15" fillId="8" borderId="3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wrapText="1"/>
    </xf>
    <xf numFmtId="4" fontId="23" fillId="6" borderId="4" xfId="0" applyNumberFormat="1" applyFont="1" applyFill="1" applyBorder="1"/>
    <xf numFmtId="0" fontId="0" fillId="6" borderId="0" xfId="0" applyFill="1"/>
    <xf numFmtId="0" fontId="6" fillId="8" borderId="1" xfId="0" applyNumberFormat="1" applyFont="1" applyFill="1" applyBorder="1" applyAlignment="1" applyProtection="1">
      <alignment wrapText="1"/>
    </xf>
    <xf numFmtId="0" fontId="0" fillId="8" borderId="0" xfId="0" applyFill="1"/>
    <xf numFmtId="4" fontId="23" fillId="8" borderId="1" xfId="0" applyNumberFormat="1" applyFont="1" applyFill="1" applyBorder="1"/>
    <xf numFmtId="4" fontId="0" fillId="0" borderId="5" xfId="0" applyNumberFormat="1" applyBorder="1"/>
    <xf numFmtId="0" fontId="23" fillId="0" borderId="1" xfId="0" applyFont="1" applyBorder="1"/>
    <xf numFmtId="4" fontId="6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 applyProtection="1">
      <alignment horizontal="center"/>
    </xf>
    <xf numFmtId="0" fontId="6" fillId="8" borderId="5" xfId="0" applyNumberFormat="1" applyFont="1" applyFill="1" applyBorder="1" applyAlignment="1" applyProtection="1">
      <alignment horizontal="center"/>
    </xf>
    <xf numFmtId="0" fontId="6" fillId="8" borderId="3" xfId="0" applyNumberFormat="1" applyFont="1" applyFill="1" applyBorder="1" applyAlignment="1" applyProtection="1">
      <alignment horizontal="center"/>
    </xf>
    <xf numFmtId="4" fontId="0" fillId="8" borderId="1" xfId="0" applyNumberFormat="1" applyFill="1" applyBorder="1"/>
    <xf numFmtId="4" fontId="0" fillId="8" borderId="4" xfId="0" applyNumberFormat="1" applyFill="1" applyBorder="1"/>
    <xf numFmtId="0" fontId="23" fillId="8" borderId="0" xfId="0" applyFont="1" applyFill="1"/>
    <xf numFmtId="0" fontId="23" fillId="0" borderId="1" xfId="0" applyFont="1" applyBorder="1" applyAlignment="1">
      <alignment wrapText="1"/>
    </xf>
    <xf numFmtId="0" fontId="3" fillId="6" borderId="1" xfId="0" applyNumberFormat="1" applyFont="1" applyFill="1" applyBorder="1" applyAlignment="1" applyProtection="1">
      <alignment wrapText="1"/>
    </xf>
    <xf numFmtId="0" fontId="0" fillId="0" borderId="0" xfId="0" applyBorder="1" applyAlignment="1"/>
    <xf numFmtId="0" fontId="23" fillId="0" borderId="0" xfId="0" applyFont="1" applyBorder="1"/>
    <xf numFmtId="4" fontId="0" fillId="0" borderId="0" xfId="0" applyNumberFormat="1" applyBorder="1"/>
    <xf numFmtId="0" fontId="0" fillId="0" borderId="1" xfId="0" applyFont="1" applyBorder="1"/>
    <xf numFmtId="0" fontId="0" fillId="0" borderId="3" xfId="0" applyBorder="1" applyAlignment="1">
      <alignment horizontal="right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64" fontId="23" fillId="0" borderId="1" xfId="0" applyNumberFormat="1" applyFont="1" applyBorder="1"/>
    <xf numFmtId="164" fontId="6" fillId="4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165" fontId="23" fillId="0" borderId="1" xfId="0" applyNumberFormat="1" applyFont="1" applyBorder="1"/>
    <xf numFmtId="165" fontId="0" fillId="0" borderId="1" xfId="0" applyNumberFormat="1" applyBorder="1"/>
    <xf numFmtId="4" fontId="23" fillId="0" borderId="1" xfId="0" applyNumberFormat="1" applyFont="1" applyBorder="1" applyAlignment="1"/>
    <xf numFmtId="4" fontId="0" fillId="0" borderId="1" xfId="0" applyNumberFormat="1" applyBorder="1" applyAlignment="1"/>
    <xf numFmtId="0" fontId="3" fillId="8" borderId="4" xfId="0" applyNumberFormat="1" applyFont="1" applyFill="1" applyBorder="1" applyAlignment="1" applyProtection="1">
      <alignment horizontal="center"/>
    </xf>
    <xf numFmtId="0" fontId="3" fillId="8" borderId="5" xfId="0" applyNumberFormat="1" applyFont="1" applyFill="1" applyBorder="1" applyAlignment="1" applyProtection="1">
      <alignment horizontal="center"/>
    </xf>
    <xf numFmtId="0" fontId="3" fillId="8" borderId="3" xfId="0" applyNumberFormat="1" applyFont="1" applyFill="1" applyBorder="1" applyAlignment="1" applyProtection="1">
      <alignment horizontal="center"/>
    </xf>
    <xf numFmtId="0" fontId="0" fillId="0" borderId="4" xfId="0" applyBorder="1"/>
    <xf numFmtId="0" fontId="22" fillId="0" borderId="3" xfId="0" applyFont="1" applyBorder="1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4" fontId="0" fillId="6" borderId="4" xfId="0" applyNumberFormat="1" applyFill="1" applyBorder="1"/>
    <xf numFmtId="4" fontId="23" fillId="5" borderId="4" xfId="0" applyNumberFormat="1" applyFont="1" applyFill="1" applyBorder="1"/>
    <xf numFmtId="4" fontId="0" fillId="0" borderId="6" xfId="0" applyNumberFormat="1" applyBorder="1"/>
    <xf numFmtId="4" fontId="0" fillId="0" borderId="7" xfId="0" applyNumberFormat="1" applyBorder="1"/>
    <xf numFmtId="4" fontId="23" fillId="8" borderId="4" xfId="0" applyNumberFormat="1" applyFont="1" applyFill="1" applyBorder="1"/>
    <xf numFmtId="165" fontId="0" fillId="6" borderId="1" xfId="0" applyNumberFormat="1" applyFill="1" applyBorder="1"/>
    <xf numFmtId="0" fontId="6" fillId="0" borderId="1" xfId="0" quotePrefix="1" applyFont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wrapText="1"/>
    </xf>
    <xf numFmtId="4" fontId="17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11" fillId="2" borderId="1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 applyProtection="1">
      <alignment horizontal="left" vertical="center" wrapText="1"/>
    </xf>
    <xf numFmtId="4" fontId="15" fillId="8" borderId="3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wrapText="1"/>
    </xf>
    <xf numFmtId="4" fontId="6" fillId="7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</xf>
    <xf numFmtId="4" fontId="3" fillId="8" borderId="3" xfId="0" applyNumberFormat="1" applyFont="1" applyFill="1" applyBorder="1" applyAlignment="1" applyProtection="1">
      <alignment horizontal="right" vertical="center" wrapText="1"/>
    </xf>
    <xf numFmtId="4" fontId="15" fillId="8" borderId="3" xfId="0" applyNumberFormat="1" applyFont="1" applyFill="1" applyBorder="1" applyAlignment="1" applyProtection="1">
      <alignment horizontal="right" vertical="center" wrapText="1"/>
    </xf>
    <xf numFmtId="4" fontId="3" fillId="6" borderId="3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Border="1" applyAlignment="1">
      <alignment horizontal="right"/>
    </xf>
    <xf numFmtId="4" fontId="0" fillId="8" borderId="0" xfId="0" applyNumberFormat="1" applyFont="1" applyFill="1" applyAlignment="1">
      <alignment horizontal="right"/>
    </xf>
    <xf numFmtId="4" fontId="6" fillId="6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wrapText="1"/>
    </xf>
    <xf numFmtId="4" fontId="6" fillId="5" borderId="1" xfId="0" applyNumberFormat="1" applyFont="1" applyFill="1" applyBorder="1" applyAlignment="1" applyProtection="1">
      <alignment wrapText="1"/>
    </xf>
    <xf numFmtId="4" fontId="6" fillId="6" borderId="3" xfId="0" applyNumberFormat="1" applyFont="1" applyFill="1" applyBorder="1" applyAlignment="1" applyProtection="1">
      <alignment horizontal="left" vertical="center" wrapText="1"/>
    </xf>
    <xf numFmtId="4" fontId="15" fillId="6" borderId="3" xfId="0" applyNumberFormat="1" applyFont="1" applyFill="1" applyBorder="1" applyAlignment="1" applyProtection="1">
      <alignment horizontal="left" vertical="center" wrapText="1"/>
    </xf>
    <xf numFmtId="4" fontId="6" fillId="5" borderId="1" xfId="0" applyNumberFormat="1" applyFont="1" applyFill="1" applyBorder="1" applyAlignment="1" applyProtection="1">
      <alignment horizontal="right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10" fillId="2" borderId="1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1" fillId="2" borderId="3" xfId="0" quotePrefix="1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4" fontId="10" fillId="2" borderId="1" xfId="0" quotePrefix="1" applyNumberFormat="1" applyFont="1" applyFill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 wrapText="1"/>
    </xf>
    <xf numFmtId="4" fontId="17" fillId="2" borderId="1" xfId="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3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25" fillId="3" borderId="3" xfId="0" applyNumberFormat="1" applyFont="1" applyFill="1" applyBorder="1" applyAlignment="1">
      <alignment vertical="center" wrapText="1"/>
    </xf>
    <xf numFmtId="4" fontId="22" fillId="0" borderId="0" xfId="0" applyNumberFormat="1" applyFont="1" applyAlignment="1"/>
    <xf numFmtId="4" fontId="22" fillId="0" borderId="3" xfId="0" applyNumberFormat="1" applyFont="1" applyBorder="1" applyAlignment="1"/>
    <xf numFmtId="0" fontId="11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4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 wrapText="1"/>
    </xf>
    <xf numFmtId="0" fontId="11" fillId="4" borderId="4" xfId="0" quotePrefix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13" fillId="0" borderId="0" xfId="0" applyFont="1" applyAlignment="1">
      <alignment vertical="center" wrapText="1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1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11" fillId="2" borderId="4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23" fillId="0" borderId="4" xfId="0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17" fillId="2" borderId="4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23" fillId="0" borderId="4" xfId="0" applyFont="1" applyBorder="1"/>
    <xf numFmtId="0" fontId="23" fillId="0" borderId="5" xfId="0" applyFont="1" applyBorder="1"/>
    <xf numFmtId="0" fontId="2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6" fillId="0" borderId="4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6" fillId="8" borderId="1" xfId="0" applyNumberFormat="1" applyFont="1" applyFill="1" applyBorder="1" applyAlignment="1" applyProtection="1">
      <alignment horizontal="center"/>
    </xf>
    <xf numFmtId="0" fontId="3" fillId="8" borderId="1" xfId="0" applyNumberFormat="1" applyFont="1" applyFill="1" applyBorder="1" applyAlignment="1" applyProtection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8" borderId="4" xfId="0" applyNumberFormat="1" applyFont="1" applyFill="1" applyBorder="1" applyAlignment="1" applyProtection="1">
      <alignment horizontal="center"/>
    </xf>
    <xf numFmtId="0" fontId="6" fillId="8" borderId="5" xfId="0" applyNumberFormat="1" applyFont="1" applyFill="1" applyBorder="1" applyAlignment="1" applyProtection="1">
      <alignment horizontal="center"/>
    </xf>
    <xf numFmtId="0" fontId="6" fillId="8" borderId="3" xfId="0" applyNumberFormat="1" applyFont="1" applyFill="1" applyBorder="1" applyAlignment="1" applyProtection="1">
      <alignment horizontal="center"/>
    </xf>
    <xf numFmtId="0" fontId="0" fillId="7" borderId="1" xfId="0" applyFill="1" applyBorder="1" applyAlignment="1">
      <alignment horizontal="center"/>
    </xf>
    <xf numFmtId="0" fontId="6" fillId="9" borderId="1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5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/>
    </xf>
    <xf numFmtId="0" fontId="3" fillId="6" borderId="4" xfId="0" applyNumberFormat="1" applyFont="1" applyFill="1" applyBorder="1" applyAlignment="1" applyProtection="1">
      <alignment horizontal="center"/>
    </xf>
    <xf numFmtId="0" fontId="6" fillId="6" borderId="4" xfId="0" applyNumberFormat="1" applyFont="1" applyFill="1" applyBorder="1" applyAlignment="1" applyProtection="1">
      <alignment horizontal="center"/>
    </xf>
    <xf numFmtId="0" fontId="6" fillId="6" borderId="5" xfId="0" applyNumberFormat="1" applyFont="1" applyFill="1" applyBorder="1" applyAlignment="1" applyProtection="1">
      <alignment horizontal="center"/>
    </xf>
    <xf numFmtId="0" fontId="6" fillId="6" borderId="3" xfId="0" applyNumberFormat="1" applyFont="1" applyFill="1" applyBorder="1" applyAlignment="1" applyProtection="1">
      <alignment horizontal="center"/>
    </xf>
    <xf numFmtId="0" fontId="0" fillId="5" borderId="1" xfId="0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0" fillId="6" borderId="3" xfId="0" applyFill="1" applyBorder="1" applyAlignment="1">
      <alignment horizontal="center"/>
    </xf>
    <xf numFmtId="0" fontId="24" fillId="8" borderId="4" xfId="0" applyFont="1" applyFill="1" applyBorder="1" applyAlignment="1"/>
    <xf numFmtId="0" fontId="24" fillId="8" borderId="5" xfId="0" applyFont="1" applyFill="1" applyBorder="1" applyAlignment="1"/>
    <xf numFmtId="0" fontId="24" fillId="8" borderId="3" xfId="0" applyFont="1" applyFill="1" applyBorder="1" applyAlignment="1"/>
    <xf numFmtId="4" fontId="23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3" fillId="5" borderId="1" xfId="0" applyNumberFormat="1" applyFont="1" applyFill="1" applyBorder="1" applyAlignment="1">
      <alignment horizontal="right"/>
    </xf>
    <xf numFmtId="4" fontId="23" fillId="8" borderId="1" xfId="0" applyNumberFormat="1" applyFont="1" applyFill="1" applyBorder="1" applyAlignment="1">
      <alignment horizontal="right"/>
    </xf>
    <xf numFmtId="4" fontId="0" fillId="8" borderId="1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opLeftCell="A4" workbookViewId="0">
      <selection activeCell="F28" sqref="F28"/>
    </sheetView>
  </sheetViews>
  <sheetFormatPr defaultRowHeight="14.4" x14ac:dyDescent="0.3"/>
  <cols>
    <col min="5" max="6" width="22.44140625" customWidth="1"/>
    <col min="7" max="9" width="25.33203125" customWidth="1"/>
    <col min="10" max="10" width="14.5546875" customWidth="1"/>
  </cols>
  <sheetData>
    <row r="1" spans="1:10" ht="42" customHeight="1" x14ac:dyDescent="0.3">
      <c r="A1" s="209" t="s">
        <v>151</v>
      </c>
      <c r="B1" s="209"/>
      <c r="C1" s="209"/>
      <c r="D1" s="209"/>
      <c r="E1" s="209"/>
      <c r="F1" s="209"/>
      <c r="G1" s="209"/>
      <c r="H1" s="209"/>
      <c r="I1" s="209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10" ht="15.6" x14ac:dyDescent="0.3">
      <c r="A3" s="209" t="s">
        <v>30</v>
      </c>
      <c r="B3" s="209"/>
      <c r="C3" s="209"/>
      <c r="D3" s="209"/>
      <c r="E3" s="209"/>
      <c r="F3" s="209"/>
      <c r="G3" s="209"/>
      <c r="H3" s="210"/>
      <c r="I3" s="210"/>
    </row>
    <row r="4" spans="1:10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3">
      <c r="A5" s="209" t="s">
        <v>36</v>
      </c>
      <c r="B5" s="211"/>
      <c r="C5" s="211"/>
      <c r="D5" s="211"/>
      <c r="E5" s="211"/>
      <c r="F5" s="211"/>
      <c r="G5" s="211"/>
      <c r="H5" s="211"/>
      <c r="I5" s="211"/>
    </row>
    <row r="6" spans="1:10" ht="17.399999999999999" x14ac:dyDescent="0.3">
      <c r="A6" s="1"/>
      <c r="B6" s="2"/>
      <c r="C6" s="2"/>
      <c r="D6" s="2"/>
      <c r="E6" s="7"/>
      <c r="F6" s="7"/>
      <c r="G6" s="8"/>
      <c r="H6" s="8"/>
      <c r="I6" s="29" t="s">
        <v>47</v>
      </c>
    </row>
    <row r="7" spans="1:10" ht="26.4" x14ac:dyDescent="0.3">
      <c r="A7" s="25"/>
      <c r="B7" s="26"/>
      <c r="C7" s="26"/>
      <c r="D7" s="27"/>
      <c r="E7" s="28"/>
      <c r="F7" s="153" t="s">
        <v>166</v>
      </c>
      <c r="G7" s="4" t="s">
        <v>136</v>
      </c>
      <c r="H7" s="4" t="s">
        <v>157</v>
      </c>
      <c r="I7" s="4" t="s">
        <v>137</v>
      </c>
      <c r="J7" s="4" t="s">
        <v>162</v>
      </c>
    </row>
    <row r="8" spans="1:10" x14ac:dyDescent="0.3">
      <c r="A8" s="212" t="s">
        <v>0</v>
      </c>
      <c r="B8" s="213"/>
      <c r="C8" s="213"/>
      <c r="D8" s="213"/>
      <c r="E8" s="214"/>
      <c r="F8" s="154">
        <v>544010.88</v>
      </c>
      <c r="G8" s="37">
        <v>980067.58</v>
      </c>
      <c r="H8" s="37">
        <v>1047187.61</v>
      </c>
      <c r="I8" s="37">
        <v>1059342.94</v>
      </c>
      <c r="J8" s="132">
        <v>1075001.8400000001</v>
      </c>
    </row>
    <row r="9" spans="1:10" x14ac:dyDescent="0.3">
      <c r="A9" s="207" t="s">
        <v>1</v>
      </c>
      <c r="B9" s="208"/>
      <c r="C9" s="208"/>
      <c r="D9" s="208"/>
      <c r="E9" s="215"/>
      <c r="F9" s="154">
        <v>542760.88</v>
      </c>
      <c r="G9" s="37">
        <v>980067.58</v>
      </c>
      <c r="H9" s="37">
        <v>1047187.61</v>
      </c>
      <c r="I9" s="37">
        <v>1059342.94</v>
      </c>
      <c r="J9" s="132">
        <v>1075001.8400000001</v>
      </c>
    </row>
    <row r="10" spans="1:10" x14ac:dyDescent="0.3">
      <c r="A10" s="216" t="s">
        <v>2</v>
      </c>
      <c r="B10" s="215"/>
      <c r="C10" s="215"/>
      <c r="D10" s="215"/>
      <c r="E10" s="215"/>
      <c r="F10" s="155">
        <v>1250</v>
      </c>
      <c r="G10" s="38">
        <v>0</v>
      </c>
      <c r="H10" s="38">
        <v>0</v>
      </c>
      <c r="I10" s="38">
        <v>0</v>
      </c>
      <c r="J10" s="132">
        <v>0</v>
      </c>
    </row>
    <row r="11" spans="1:10" x14ac:dyDescent="0.3">
      <c r="A11" s="30" t="s">
        <v>3</v>
      </c>
      <c r="B11" s="31"/>
      <c r="C11" s="31"/>
      <c r="D11" s="31"/>
      <c r="E11" s="31"/>
      <c r="F11" s="154">
        <v>518755.75</v>
      </c>
      <c r="G11" s="37">
        <v>1005557.15</v>
      </c>
      <c r="H11" s="38">
        <f>H12+H13</f>
        <v>1070187.6099999999</v>
      </c>
      <c r="I11" s="37">
        <f>I12+I13</f>
        <v>1082687.94</v>
      </c>
      <c r="J11" s="133">
        <f>J12+J13</f>
        <v>1098691.8400000001</v>
      </c>
    </row>
    <row r="12" spans="1:10" x14ac:dyDescent="0.3">
      <c r="A12" s="217" t="s">
        <v>4</v>
      </c>
      <c r="B12" s="208"/>
      <c r="C12" s="208"/>
      <c r="D12" s="208"/>
      <c r="E12" s="208"/>
      <c r="F12" s="156">
        <v>517647.38</v>
      </c>
      <c r="G12" s="37">
        <v>950698.11</v>
      </c>
      <c r="H12" s="38">
        <v>875077.61</v>
      </c>
      <c r="I12" s="37">
        <v>884651.28</v>
      </c>
      <c r="J12" s="132">
        <v>897728.54</v>
      </c>
    </row>
    <row r="13" spans="1:10" x14ac:dyDescent="0.3">
      <c r="A13" s="216" t="s">
        <v>5</v>
      </c>
      <c r="B13" s="215"/>
      <c r="C13" s="215"/>
      <c r="D13" s="215"/>
      <c r="E13" s="215"/>
      <c r="F13" s="155">
        <v>6492.47</v>
      </c>
      <c r="G13" s="38">
        <v>54859.040000000001</v>
      </c>
      <c r="H13" s="38">
        <v>195110</v>
      </c>
      <c r="I13" s="39">
        <v>198036.66</v>
      </c>
      <c r="J13" s="132">
        <v>200963.3</v>
      </c>
    </row>
    <row r="14" spans="1:10" x14ac:dyDescent="0.3">
      <c r="A14" s="218" t="s">
        <v>6</v>
      </c>
      <c r="B14" s="213"/>
      <c r="C14" s="213"/>
      <c r="D14" s="213"/>
      <c r="E14" s="213"/>
      <c r="F14" s="37">
        <f>(F8-F11)</f>
        <v>25255.130000000005</v>
      </c>
      <c r="G14" s="37">
        <f>(G8-G11)</f>
        <v>-25489.570000000065</v>
      </c>
      <c r="H14" s="37">
        <f>(H8-H11)</f>
        <v>-22999.999999999884</v>
      </c>
      <c r="I14" s="37">
        <f>I8-I11</f>
        <v>-23345</v>
      </c>
      <c r="J14" s="133">
        <f>J8-J11</f>
        <v>-23690</v>
      </c>
    </row>
    <row r="15" spans="1:10" ht="17.399999999999999" x14ac:dyDescent="0.3">
      <c r="A15" s="5"/>
      <c r="B15" s="9"/>
      <c r="C15" s="9"/>
      <c r="D15" s="9"/>
      <c r="E15" s="9"/>
      <c r="F15" s="9"/>
      <c r="G15" s="3"/>
      <c r="H15" s="3"/>
      <c r="I15" s="3"/>
    </row>
    <row r="16" spans="1:10" ht="18" customHeight="1" x14ac:dyDescent="0.3">
      <c r="A16" s="209" t="s">
        <v>37</v>
      </c>
      <c r="B16" s="211"/>
      <c r="C16" s="211"/>
      <c r="D16" s="211"/>
      <c r="E16" s="211"/>
      <c r="F16" s="211"/>
      <c r="G16" s="211"/>
      <c r="H16" s="211"/>
      <c r="I16" s="211"/>
    </row>
    <row r="17" spans="1:12" ht="17.399999999999999" x14ac:dyDescent="0.3">
      <c r="A17" s="5"/>
      <c r="B17" s="9"/>
      <c r="C17" s="9"/>
      <c r="D17" s="9"/>
      <c r="E17" s="9"/>
      <c r="F17" s="9"/>
      <c r="G17" s="3"/>
      <c r="H17" s="3"/>
      <c r="I17" s="3"/>
    </row>
    <row r="18" spans="1:12" ht="26.4" x14ac:dyDescent="0.3">
      <c r="A18" s="25"/>
      <c r="B18" s="26"/>
      <c r="C18" s="26"/>
      <c r="D18" s="27"/>
      <c r="E18" s="28"/>
      <c r="F18" s="28"/>
      <c r="G18" s="4" t="s">
        <v>136</v>
      </c>
      <c r="H18" s="4" t="s">
        <v>158</v>
      </c>
      <c r="I18" s="4" t="s">
        <v>137</v>
      </c>
      <c r="J18" s="4" t="s">
        <v>162</v>
      </c>
    </row>
    <row r="19" spans="1:12" ht="15.75" customHeight="1" x14ac:dyDescent="0.3">
      <c r="A19" s="207" t="s">
        <v>8</v>
      </c>
      <c r="B19" s="219"/>
      <c r="C19" s="219"/>
      <c r="D19" s="219"/>
      <c r="E19" s="219"/>
      <c r="F19" s="38">
        <v>0</v>
      </c>
      <c r="G19" s="38">
        <v>0</v>
      </c>
      <c r="H19" s="38">
        <v>0</v>
      </c>
      <c r="I19" s="38">
        <v>0</v>
      </c>
      <c r="J19" s="38">
        <v>0</v>
      </c>
      <c r="L19" s="109"/>
    </row>
    <row r="20" spans="1:12" x14ac:dyDescent="0.3">
      <c r="A20" s="207" t="s">
        <v>9</v>
      </c>
      <c r="B20" s="208"/>
      <c r="C20" s="208"/>
      <c r="D20" s="208"/>
      <c r="E20" s="208"/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2" x14ac:dyDescent="0.3">
      <c r="A21" s="218" t="s">
        <v>10</v>
      </c>
      <c r="B21" s="213"/>
      <c r="C21" s="213"/>
      <c r="D21" s="213"/>
      <c r="E21" s="213"/>
      <c r="F21" s="38">
        <v>0</v>
      </c>
      <c r="G21" s="37">
        <v>0</v>
      </c>
      <c r="H21" s="37">
        <v>0</v>
      </c>
      <c r="I21" s="37">
        <v>0</v>
      </c>
      <c r="J21" s="38">
        <v>0</v>
      </c>
    </row>
    <row r="22" spans="1:12" ht="17.399999999999999" x14ac:dyDescent="0.3">
      <c r="A22" s="21"/>
      <c r="B22" s="9"/>
      <c r="C22" s="9"/>
      <c r="D22" s="9"/>
      <c r="E22" s="9"/>
      <c r="F22" s="9"/>
      <c r="G22" s="3"/>
      <c r="H22" s="3"/>
      <c r="I22" s="3"/>
    </row>
    <row r="23" spans="1:12" ht="18" customHeight="1" x14ac:dyDescent="0.3">
      <c r="A23" s="209" t="s">
        <v>41</v>
      </c>
      <c r="B23" s="211"/>
      <c r="C23" s="211"/>
      <c r="D23" s="211"/>
      <c r="E23" s="211"/>
      <c r="F23" s="211"/>
      <c r="G23" s="211"/>
      <c r="H23" s="211"/>
      <c r="I23" s="211"/>
    </row>
    <row r="24" spans="1:12" ht="17.399999999999999" x14ac:dyDescent="0.3">
      <c r="A24" s="21"/>
      <c r="B24" s="9"/>
      <c r="C24" s="9"/>
      <c r="D24" s="9"/>
      <c r="E24" s="9"/>
      <c r="F24" s="9"/>
      <c r="G24" s="3"/>
      <c r="H24" s="3"/>
      <c r="I24" s="3"/>
    </row>
    <row r="25" spans="1:12" ht="26.4" x14ac:dyDescent="0.3">
      <c r="A25" s="25"/>
      <c r="B25" s="26"/>
      <c r="C25" s="26"/>
      <c r="D25" s="27"/>
      <c r="E25" s="28"/>
      <c r="F25" s="28"/>
      <c r="G25" s="4" t="s">
        <v>136</v>
      </c>
      <c r="H25" s="4" t="s">
        <v>157</v>
      </c>
      <c r="I25" s="4" t="s">
        <v>137</v>
      </c>
      <c r="J25" s="4" t="s">
        <v>162</v>
      </c>
    </row>
    <row r="26" spans="1:12" ht="27.75" customHeight="1" x14ac:dyDescent="0.3">
      <c r="A26" s="220" t="s">
        <v>38</v>
      </c>
      <c r="B26" s="221"/>
      <c r="C26" s="221"/>
      <c r="D26" s="221"/>
      <c r="E26" s="222"/>
      <c r="F26" s="157"/>
      <c r="G26" s="41"/>
      <c r="H26" s="41"/>
      <c r="I26" s="42"/>
      <c r="J26" s="42"/>
    </row>
    <row r="27" spans="1:12" ht="30" customHeight="1" x14ac:dyDescent="0.3">
      <c r="A27" s="223" t="s">
        <v>7</v>
      </c>
      <c r="B27" s="224"/>
      <c r="C27" s="224"/>
      <c r="D27" s="224"/>
      <c r="E27" s="225"/>
      <c r="F27" s="158">
        <v>25255.13</v>
      </c>
      <c r="G27" s="40">
        <v>25489.57</v>
      </c>
      <c r="H27" s="40">
        <v>23000</v>
      </c>
      <c r="I27" s="37">
        <v>23345</v>
      </c>
      <c r="J27" s="37">
        <v>23690</v>
      </c>
    </row>
    <row r="30" spans="1:12" ht="23.25" customHeight="1" x14ac:dyDescent="0.3">
      <c r="A30" s="217" t="s">
        <v>11</v>
      </c>
      <c r="B30" s="208"/>
      <c r="C30" s="208"/>
      <c r="D30" s="208"/>
      <c r="E30" s="208"/>
      <c r="F30" s="38">
        <v>0</v>
      </c>
      <c r="G30" s="38">
        <v>0</v>
      </c>
      <c r="H30" s="38">
        <v>0</v>
      </c>
      <c r="I30" s="38">
        <v>0</v>
      </c>
      <c r="J30" s="38">
        <v>0</v>
      </c>
    </row>
    <row r="31" spans="1:12" ht="11.25" customHeight="1" x14ac:dyDescent="0.3">
      <c r="A31" s="16"/>
      <c r="B31" s="17"/>
      <c r="C31" s="17"/>
      <c r="D31" s="17"/>
      <c r="E31" s="17"/>
      <c r="F31" s="17"/>
      <c r="G31" s="18"/>
      <c r="H31" s="18"/>
      <c r="I31" s="18"/>
    </row>
  </sheetData>
  <mergeCells count="17">
    <mergeCell ref="A21:E21"/>
    <mergeCell ref="A23:I23"/>
    <mergeCell ref="A26:E26"/>
    <mergeCell ref="A27:E27"/>
    <mergeCell ref="A30:E30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topLeftCell="A50" workbookViewId="0">
      <selection activeCell="I72" sqref="I7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7" bestFit="1" customWidth="1"/>
    <col min="4" max="4" width="29" customWidth="1"/>
    <col min="5" max="5" width="27.5546875" customWidth="1"/>
    <col min="6" max="8" width="25.33203125" customWidth="1"/>
    <col min="9" max="9" width="14" customWidth="1"/>
  </cols>
  <sheetData>
    <row r="1" spans="1:9" ht="42" customHeight="1" x14ac:dyDescent="0.3">
      <c r="A1" s="209" t="s">
        <v>152</v>
      </c>
      <c r="B1" s="209"/>
      <c r="C1" s="209"/>
      <c r="D1" s="209"/>
      <c r="E1" s="209"/>
      <c r="F1" s="209"/>
      <c r="G1" s="209"/>
      <c r="H1" s="209"/>
      <c r="I1" s="209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</row>
    <row r="3" spans="1:9" ht="15.6" x14ac:dyDescent="0.3">
      <c r="A3" s="209" t="s">
        <v>30</v>
      </c>
      <c r="B3" s="209"/>
      <c r="C3" s="209"/>
      <c r="D3" s="209"/>
      <c r="E3" s="209"/>
      <c r="F3" s="209"/>
      <c r="G3" s="210"/>
      <c r="H3" s="210"/>
    </row>
    <row r="4" spans="1:9" ht="17.399999999999999" x14ac:dyDescent="0.3">
      <c r="A4" s="5"/>
      <c r="B4" s="5"/>
      <c r="C4" s="5"/>
      <c r="D4" s="5"/>
      <c r="E4" s="5"/>
      <c r="F4" s="5"/>
      <c r="G4" s="6"/>
      <c r="H4" s="6"/>
    </row>
    <row r="5" spans="1:9" ht="18" customHeight="1" x14ac:dyDescent="0.3">
      <c r="A5" s="209" t="s">
        <v>13</v>
      </c>
      <c r="B5" s="211"/>
      <c r="C5" s="211"/>
      <c r="D5" s="211"/>
      <c r="E5" s="211"/>
      <c r="F5" s="211"/>
      <c r="G5" s="211"/>
      <c r="H5" s="211"/>
    </row>
    <row r="6" spans="1:9" ht="17.399999999999999" x14ac:dyDescent="0.3">
      <c r="A6" s="5"/>
      <c r="B6" s="5"/>
      <c r="C6" s="5"/>
      <c r="D6" s="5"/>
      <c r="E6" s="5"/>
      <c r="F6" s="5"/>
      <c r="G6" s="6"/>
      <c r="H6" s="6"/>
    </row>
    <row r="7" spans="1:9" ht="15.6" x14ac:dyDescent="0.3">
      <c r="A7" s="209" t="s">
        <v>1</v>
      </c>
      <c r="B7" s="229"/>
      <c r="C7" s="229"/>
      <c r="D7" s="229"/>
      <c r="E7" s="229"/>
      <c r="F7" s="229"/>
      <c r="G7" s="229"/>
      <c r="H7" s="229"/>
    </row>
    <row r="8" spans="1:9" ht="17.399999999999999" x14ac:dyDescent="0.3">
      <c r="A8" s="5"/>
      <c r="B8" s="5"/>
      <c r="C8" s="5"/>
      <c r="D8" s="5"/>
      <c r="E8" s="5"/>
      <c r="F8" s="5"/>
      <c r="G8" s="6"/>
      <c r="H8" s="6"/>
    </row>
    <row r="9" spans="1:9" ht="26.4" x14ac:dyDescent="0.3">
      <c r="A9" s="20" t="s">
        <v>14</v>
      </c>
      <c r="B9" s="19" t="s">
        <v>15</v>
      </c>
      <c r="C9" s="19" t="s">
        <v>16</v>
      </c>
      <c r="D9" s="19" t="s">
        <v>12</v>
      </c>
      <c r="E9" s="144" t="s">
        <v>166</v>
      </c>
      <c r="F9" s="20" t="s">
        <v>136</v>
      </c>
      <c r="G9" s="20" t="s">
        <v>157</v>
      </c>
      <c r="H9" s="20" t="s">
        <v>137</v>
      </c>
      <c r="I9" s="20" t="s">
        <v>162</v>
      </c>
    </row>
    <row r="10" spans="1:9" ht="18.75" customHeight="1" x14ac:dyDescent="0.3">
      <c r="A10" s="10">
        <v>6</v>
      </c>
      <c r="B10" s="10"/>
      <c r="C10" s="10"/>
      <c r="D10" s="10" t="s">
        <v>17</v>
      </c>
      <c r="E10" s="170">
        <f>E29</f>
        <v>544010.88</v>
      </c>
      <c r="F10" s="37">
        <v>980067.58</v>
      </c>
      <c r="G10" s="37">
        <v>1047187.61</v>
      </c>
      <c r="H10" s="37">
        <v>1062895.44</v>
      </c>
      <c r="I10" s="132">
        <v>1078608.08</v>
      </c>
    </row>
    <row r="11" spans="1:9" ht="39.75" customHeight="1" x14ac:dyDescent="0.3">
      <c r="A11" s="10"/>
      <c r="B11" s="14">
        <v>63</v>
      </c>
      <c r="C11" s="10"/>
      <c r="D11" s="14" t="s">
        <v>65</v>
      </c>
      <c r="E11" s="162">
        <v>484756.19</v>
      </c>
      <c r="F11" s="43">
        <v>921513.05</v>
      </c>
      <c r="G11" s="43">
        <v>988999.47</v>
      </c>
      <c r="H11" s="43">
        <v>1003834.47</v>
      </c>
      <c r="I11" s="323">
        <v>1018674.07</v>
      </c>
    </row>
    <row r="12" spans="1:9" ht="39.75" customHeight="1" x14ac:dyDescent="0.3">
      <c r="A12" s="10"/>
      <c r="B12" s="14"/>
      <c r="C12" s="10">
        <v>5103</v>
      </c>
      <c r="D12" s="14" t="s">
        <v>66</v>
      </c>
      <c r="E12" s="167">
        <v>483756.19</v>
      </c>
      <c r="F12" s="57">
        <v>26686.49</v>
      </c>
      <c r="G12" s="57">
        <v>27230</v>
      </c>
      <c r="H12" s="57">
        <v>27638.45</v>
      </c>
      <c r="I12" s="324">
        <v>28046.9</v>
      </c>
    </row>
    <row r="13" spans="1:9" ht="39.75" customHeight="1" x14ac:dyDescent="0.3">
      <c r="A13" s="10"/>
      <c r="B13" s="14"/>
      <c r="C13" s="10">
        <v>51034</v>
      </c>
      <c r="D13" s="14" t="s">
        <v>68</v>
      </c>
      <c r="E13" s="167"/>
      <c r="F13" s="57">
        <v>2000</v>
      </c>
      <c r="G13" s="57">
        <v>2000</v>
      </c>
      <c r="H13" s="57">
        <v>2030</v>
      </c>
      <c r="I13" s="324">
        <v>2060</v>
      </c>
    </row>
    <row r="14" spans="1:9" ht="39.75" customHeight="1" x14ac:dyDescent="0.3">
      <c r="A14" s="10"/>
      <c r="B14" s="14"/>
      <c r="C14" s="10">
        <v>51035</v>
      </c>
      <c r="D14" s="14" t="s">
        <v>67</v>
      </c>
      <c r="E14" s="167"/>
      <c r="F14" s="57">
        <v>636302.88</v>
      </c>
      <c r="G14" s="57">
        <v>696914.47</v>
      </c>
      <c r="H14" s="57">
        <v>707368.19</v>
      </c>
      <c r="I14" s="324">
        <v>717821.9</v>
      </c>
    </row>
    <row r="15" spans="1:9" ht="39.75" customHeight="1" x14ac:dyDescent="0.3">
      <c r="A15" s="10"/>
      <c r="B15" s="14"/>
      <c r="C15" s="10">
        <v>510391</v>
      </c>
      <c r="D15" s="14" t="s">
        <v>122</v>
      </c>
      <c r="E15" s="167"/>
      <c r="F15" s="57">
        <v>11960</v>
      </c>
      <c r="G15" s="57">
        <v>12500</v>
      </c>
      <c r="H15" s="57">
        <v>12687.5</v>
      </c>
      <c r="I15" s="324">
        <v>12875</v>
      </c>
    </row>
    <row r="16" spans="1:9" ht="39.75" customHeight="1" x14ac:dyDescent="0.3">
      <c r="A16" s="10"/>
      <c r="B16" s="14"/>
      <c r="C16" s="10">
        <v>510392</v>
      </c>
      <c r="D16" s="14" t="s">
        <v>130</v>
      </c>
      <c r="E16" s="167"/>
      <c r="F16" s="57">
        <v>48250</v>
      </c>
      <c r="G16" s="57">
        <v>53650</v>
      </c>
      <c r="H16" s="57">
        <v>54454.75</v>
      </c>
      <c r="I16" s="324">
        <v>55271.57</v>
      </c>
    </row>
    <row r="17" spans="1:9" ht="39.75" customHeight="1" x14ac:dyDescent="0.3">
      <c r="A17" s="10"/>
      <c r="B17" s="14"/>
      <c r="C17" s="10">
        <v>511903</v>
      </c>
      <c r="D17" s="14" t="s">
        <v>138</v>
      </c>
      <c r="E17" s="167"/>
      <c r="F17" s="57">
        <v>80</v>
      </c>
      <c r="G17" s="57">
        <v>80</v>
      </c>
      <c r="H17" s="57">
        <v>81.2</v>
      </c>
      <c r="I17" s="324">
        <v>82.4</v>
      </c>
    </row>
    <row r="18" spans="1:9" ht="39.75" customHeight="1" x14ac:dyDescent="0.3">
      <c r="A18" s="10"/>
      <c r="B18" s="14"/>
      <c r="C18" s="10">
        <v>53</v>
      </c>
      <c r="D18" s="10" t="s">
        <v>69</v>
      </c>
      <c r="E18" s="162">
        <v>1000</v>
      </c>
      <c r="F18" s="57">
        <v>8086</v>
      </c>
      <c r="G18" s="57">
        <v>8100</v>
      </c>
      <c r="H18" s="57">
        <v>8221.5</v>
      </c>
      <c r="I18" s="324">
        <v>8344.24</v>
      </c>
    </row>
    <row r="19" spans="1:9" ht="54" customHeight="1" x14ac:dyDescent="0.3">
      <c r="A19" s="11"/>
      <c r="B19" s="11">
        <v>65</v>
      </c>
      <c r="C19" s="12"/>
      <c r="D19" s="14" t="s">
        <v>48</v>
      </c>
      <c r="E19" s="197"/>
      <c r="F19" s="61">
        <v>66.36</v>
      </c>
      <c r="G19" s="61">
        <v>70</v>
      </c>
      <c r="H19" s="61">
        <v>71.05</v>
      </c>
      <c r="I19" s="323">
        <v>72.099999999999994</v>
      </c>
    </row>
    <row r="20" spans="1:9" x14ac:dyDescent="0.3">
      <c r="A20" s="24"/>
      <c r="B20" s="24"/>
      <c r="C20" s="33">
        <v>41</v>
      </c>
      <c r="D20" s="34" t="s">
        <v>49</v>
      </c>
      <c r="E20" s="198"/>
      <c r="F20" s="44">
        <v>66.36</v>
      </c>
      <c r="G20" s="44">
        <v>70</v>
      </c>
      <c r="H20" s="44">
        <v>71.05</v>
      </c>
      <c r="I20" s="324">
        <v>72.099999999999994</v>
      </c>
    </row>
    <row r="21" spans="1:9" ht="39" customHeight="1" x14ac:dyDescent="0.3">
      <c r="A21" s="24"/>
      <c r="B21" s="11">
        <v>66</v>
      </c>
      <c r="C21" s="33"/>
      <c r="D21" s="14" t="s">
        <v>43</v>
      </c>
      <c r="E21" s="197"/>
      <c r="F21" s="61">
        <v>1655.03</v>
      </c>
      <c r="G21" s="61">
        <v>1285</v>
      </c>
      <c r="H21" s="61">
        <v>1304.28</v>
      </c>
      <c r="I21" s="323">
        <v>1323.79</v>
      </c>
    </row>
    <row r="22" spans="1:9" ht="39" customHeight="1" x14ac:dyDescent="0.3">
      <c r="A22" s="24"/>
      <c r="B22" s="11"/>
      <c r="C22" s="33">
        <v>11</v>
      </c>
      <c r="D22" s="10" t="s">
        <v>167</v>
      </c>
      <c r="E22" s="162">
        <v>4189.76</v>
      </c>
      <c r="F22" s="43">
        <v>0</v>
      </c>
      <c r="G22" s="43">
        <v>0</v>
      </c>
      <c r="H22" s="43">
        <v>0</v>
      </c>
      <c r="I22" s="323">
        <v>0</v>
      </c>
    </row>
    <row r="23" spans="1:9" ht="20.25" customHeight="1" x14ac:dyDescent="0.3">
      <c r="A23" s="24"/>
      <c r="B23" s="24"/>
      <c r="C23" s="33">
        <v>31</v>
      </c>
      <c r="D23" s="34" t="s">
        <v>35</v>
      </c>
      <c r="E23" s="163">
        <v>0</v>
      </c>
      <c r="F23" s="57">
        <v>1447.31</v>
      </c>
      <c r="G23" s="57">
        <v>1070</v>
      </c>
      <c r="H23" s="57">
        <v>1086.05</v>
      </c>
      <c r="I23" s="324">
        <v>1102.3399999999999</v>
      </c>
    </row>
    <row r="24" spans="1:9" ht="20.25" customHeight="1" x14ac:dyDescent="0.3">
      <c r="A24" s="24"/>
      <c r="B24" s="24"/>
      <c r="C24" s="33">
        <v>61</v>
      </c>
      <c r="D24" s="34" t="s">
        <v>70</v>
      </c>
      <c r="E24" s="163">
        <v>0</v>
      </c>
      <c r="F24" s="57">
        <v>207.72</v>
      </c>
      <c r="G24" s="57">
        <v>215</v>
      </c>
      <c r="H24" s="57">
        <v>218.23</v>
      </c>
      <c r="I24" s="324">
        <v>221.45</v>
      </c>
    </row>
    <row r="25" spans="1:9" ht="39.6" x14ac:dyDescent="0.3">
      <c r="A25" s="11"/>
      <c r="B25" s="11">
        <v>67</v>
      </c>
      <c r="C25" s="12"/>
      <c r="D25" s="14" t="s">
        <v>39</v>
      </c>
      <c r="E25" s="199">
        <v>53814.93</v>
      </c>
      <c r="F25" s="61">
        <v>56833.14</v>
      </c>
      <c r="G25" s="61">
        <v>56833.14</v>
      </c>
      <c r="H25" s="61">
        <v>57685.64</v>
      </c>
      <c r="I25" s="323">
        <v>58538.13</v>
      </c>
    </row>
    <row r="26" spans="1:9" ht="26.4" x14ac:dyDescent="0.3">
      <c r="A26" s="11"/>
      <c r="B26" s="11"/>
      <c r="C26" s="33">
        <v>451</v>
      </c>
      <c r="D26" s="35" t="s">
        <v>71</v>
      </c>
      <c r="E26" s="199">
        <v>53814.93</v>
      </c>
      <c r="F26" s="61">
        <v>56833.14</v>
      </c>
      <c r="G26" s="61">
        <v>56833.14</v>
      </c>
      <c r="H26" s="61">
        <v>57685.64</v>
      </c>
      <c r="I26" s="323">
        <v>58538.13</v>
      </c>
    </row>
    <row r="27" spans="1:9" ht="26.4" x14ac:dyDescent="0.3">
      <c r="A27" s="11"/>
      <c r="B27" s="11">
        <v>71</v>
      </c>
      <c r="C27" s="33"/>
      <c r="D27" s="35" t="s">
        <v>146</v>
      </c>
      <c r="E27" s="200">
        <v>1250</v>
      </c>
      <c r="F27" s="62"/>
      <c r="G27" s="62"/>
      <c r="H27" s="62"/>
      <c r="I27" s="324"/>
    </row>
    <row r="28" spans="1:9" ht="26.4" x14ac:dyDescent="0.3">
      <c r="A28" s="11"/>
      <c r="B28" s="11"/>
      <c r="C28" s="33">
        <v>71</v>
      </c>
      <c r="D28" s="35" t="s">
        <v>146</v>
      </c>
      <c r="E28" s="200">
        <v>1250</v>
      </c>
      <c r="F28" s="62"/>
      <c r="G28" s="62"/>
      <c r="H28" s="62"/>
      <c r="I28" s="324"/>
    </row>
    <row r="29" spans="1:9" ht="20.25" customHeight="1" x14ac:dyDescent="0.3">
      <c r="A29" s="230" t="s">
        <v>44</v>
      </c>
      <c r="B29" s="231"/>
      <c r="C29" s="231"/>
      <c r="D29" s="232"/>
      <c r="E29" s="72">
        <f>SUM(E28+E26+E18+E12+E22)</f>
        <v>544010.88</v>
      </c>
      <c r="F29" s="46">
        <f>SUM(F10)</f>
        <v>980067.58</v>
      </c>
      <c r="G29" s="46">
        <f>SUM(G10)</f>
        <v>1047187.61</v>
      </c>
      <c r="H29" s="46">
        <f>SUM(H10)</f>
        <v>1062895.44</v>
      </c>
      <c r="I29" s="326">
        <f>SUM(I10)</f>
        <v>1078608.08</v>
      </c>
    </row>
    <row r="31" spans="1:9" ht="15.6" x14ac:dyDescent="0.3">
      <c r="B31" s="233" t="s">
        <v>50</v>
      </c>
      <c r="C31" s="233"/>
      <c r="D31" s="233"/>
      <c r="E31" s="233"/>
      <c r="F31" s="233"/>
      <c r="G31" s="233"/>
      <c r="H31" s="233"/>
    </row>
    <row r="33" spans="1:9" ht="26.4" x14ac:dyDescent="0.3">
      <c r="A33" s="20" t="s">
        <v>14</v>
      </c>
      <c r="B33" s="19" t="s">
        <v>15</v>
      </c>
      <c r="C33" s="19" t="s">
        <v>16</v>
      </c>
      <c r="D33" s="19" t="s">
        <v>12</v>
      </c>
      <c r="E33" s="144" t="s">
        <v>166</v>
      </c>
      <c r="F33" s="20" t="s">
        <v>136</v>
      </c>
      <c r="G33" s="20" t="s">
        <v>158</v>
      </c>
      <c r="H33" s="20" t="s">
        <v>137</v>
      </c>
      <c r="I33" s="20" t="s">
        <v>162</v>
      </c>
    </row>
    <row r="34" spans="1:9" x14ac:dyDescent="0.3">
      <c r="A34" s="10">
        <v>9</v>
      </c>
      <c r="B34" s="10"/>
      <c r="C34" s="10"/>
      <c r="D34" s="10" t="s">
        <v>51</v>
      </c>
      <c r="E34" s="160">
        <v>25255.13</v>
      </c>
      <c r="F34" s="43">
        <v>25489.57</v>
      </c>
      <c r="G34" s="43">
        <v>22999.999999999902</v>
      </c>
      <c r="H34" s="43">
        <v>23345</v>
      </c>
      <c r="I34" s="72">
        <v>23690</v>
      </c>
    </row>
    <row r="35" spans="1:9" x14ac:dyDescent="0.3">
      <c r="A35" s="10"/>
      <c r="B35" s="14">
        <v>92</v>
      </c>
      <c r="C35" s="14"/>
      <c r="D35" s="14" t="s">
        <v>52</v>
      </c>
      <c r="E35" s="160">
        <v>25255.13</v>
      </c>
      <c r="F35" s="43">
        <v>25489.57</v>
      </c>
      <c r="G35" s="43">
        <v>22999.999999999902</v>
      </c>
      <c r="H35" s="43">
        <v>23345</v>
      </c>
      <c r="I35" s="72">
        <v>23690</v>
      </c>
    </row>
    <row r="36" spans="1:9" x14ac:dyDescent="0.3">
      <c r="A36" s="24"/>
      <c r="B36" s="24"/>
      <c r="C36" s="33">
        <v>42</v>
      </c>
      <c r="D36" s="34" t="s">
        <v>46</v>
      </c>
      <c r="E36" s="160">
        <v>25255.13</v>
      </c>
      <c r="F36" s="43">
        <v>25489.57</v>
      </c>
      <c r="G36" s="43">
        <v>22999.999999999902</v>
      </c>
      <c r="H36" s="43">
        <v>23345</v>
      </c>
      <c r="I36" s="72">
        <v>23690</v>
      </c>
    </row>
    <row r="37" spans="1:9" x14ac:dyDescent="0.3">
      <c r="A37" s="48"/>
      <c r="B37" s="48"/>
      <c r="C37" s="49"/>
      <c r="D37" s="50"/>
      <c r="E37" s="50"/>
      <c r="F37" s="51"/>
      <c r="G37" s="51"/>
      <c r="H37" s="51"/>
    </row>
    <row r="38" spans="1:9" ht="15.6" x14ac:dyDescent="0.3">
      <c r="A38" s="209" t="s">
        <v>19</v>
      </c>
      <c r="B38" s="229"/>
      <c r="C38" s="229"/>
      <c r="D38" s="229"/>
      <c r="E38" s="229"/>
      <c r="F38" s="229"/>
      <c r="G38" s="229"/>
      <c r="H38" s="229"/>
    </row>
    <row r="39" spans="1:9" ht="17.399999999999999" x14ac:dyDescent="0.3">
      <c r="A39" s="5"/>
      <c r="B39" s="5"/>
      <c r="C39" s="5"/>
      <c r="D39" s="5"/>
      <c r="E39" s="5"/>
      <c r="F39" s="5"/>
      <c r="G39" s="6"/>
      <c r="H39" s="6"/>
    </row>
    <row r="40" spans="1:9" ht="26.4" x14ac:dyDescent="0.3">
      <c r="A40" s="20" t="s">
        <v>14</v>
      </c>
      <c r="B40" s="19" t="s">
        <v>15</v>
      </c>
      <c r="C40" s="19" t="s">
        <v>16</v>
      </c>
      <c r="D40" s="19" t="s">
        <v>20</v>
      </c>
      <c r="E40" s="144" t="s">
        <v>166</v>
      </c>
      <c r="F40" s="20" t="s">
        <v>136</v>
      </c>
      <c r="G40" s="20" t="s">
        <v>158</v>
      </c>
      <c r="H40" s="20" t="s">
        <v>137</v>
      </c>
      <c r="I40" s="20" t="s">
        <v>162</v>
      </c>
    </row>
    <row r="41" spans="1:9" x14ac:dyDescent="0.3">
      <c r="A41" s="201">
        <v>1</v>
      </c>
      <c r="B41" s="187">
        <v>11</v>
      </c>
      <c r="C41" s="188"/>
      <c r="D41" s="187" t="s">
        <v>18</v>
      </c>
      <c r="E41" s="202">
        <v>4189.76</v>
      </c>
      <c r="F41" s="202">
        <v>0</v>
      </c>
      <c r="G41" s="202">
        <v>0</v>
      </c>
      <c r="H41" s="202">
        <v>0</v>
      </c>
      <c r="I41" s="203">
        <v>0</v>
      </c>
    </row>
    <row r="42" spans="1:9" ht="15.75" customHeight="1" x14ac:dyDescent="0.3">
      <c r="A42" s="10">
        <v>3</v>
      </c>
      <c r="B42" s="10"/>
      <c r="C42" s="10"/>
      <c r="D42" s="10" t="s">
        <v>21</v>
      </c>
      <c r="E42" s="160"/>
      <c r="F42" s="43">
        <v>808270.74</v>
      </c>
      <c r="G42" s="43">
        <v>875077.61</v>
      </c>
      <c r="H42" s="43">
        <v>888203.78</v>
      </c>
      <c r="I42" s="323">
        <v>901334.78</v>
      </c>
    </row>
    <row r="43" spans="1:9" ht="15.75" customHeight="1" x14ac:dyDescent="0.3">
      <c r="A43" s="10"/>
      <c r="B43" s="10">
        <v>31</v>
      </c>
      <c r="C43" s="10"/>
      <c r="D43" s="10" t="s">
        <v>22</v>
      </c>
      <c r="E43" s="160"/>
      <c r="F43" s="43">
        <v>625953.84</v>
      </c>
      <c r="G43" s="43">
        <v>684601.23</v>
      </c>
      <c r="H43" s="43">
        <v>694870.25</v>
      </c>
      <c r="I43" s="323">
        <v>705139.27</v>
      </c>
    </row>
    <row r="44" spans="1:9" s="36" customFormat="1" x14ac:dyDescent="0.3">
      <c r="A44" s="11"/>
      <c r="B44" s="11"/>
      <c r="C44" s="12">
        <v>5103</v>
      </c>
      <c r="D44" s="12" t="s">
        <v>72</v>
      </c>
      <c r="E44" s="190">
        <v>0</v>
      </c>
      <c r="F44" s="44">
        <v>17000</v>
      </c>
      <c r="G44" s="44">
        <v>17500</v>
      </c>
      <c r="H44" s="44">
        <v>17762.5</v>
      </c>
      <c r="I44" s="325">
        <v>18025</v>
      </c>
    </row>
    <row r="45" spans="1:9" s="36" customFormat="1" x14ac:dyDescent="0.3">
      <c r="A45" s="11"/>
      <c r="B45" s="11"/>
      <c r="C45" s="12">
        <v>51035</v>
      </c>
      <c r="D45" s="47" t="s">
        <v>73</v>
      </c>
      <c r="E45" s="191">
        <v>0</v>
      </c>
      <c r="F45" s="57">
        <v>477757.18</v>
      </c>
      <c r="G45" s="57">
        <v>525532.89</v>
      </c>
      <c r="H45" s="57">
        <v>533415.88</v>
      </c>
      <c r="I45" s="325">
        <v>541298.88</v>
      </c>
    </row>
    <row r="46" spans="1:9" x14ac:dyDescent="0.3">
      <c r="A46" s="24"/>
      <c r="B46" s="24">
        <v>32</v>
      </c>
      <c r="C46" s="33"/>
      <c r="D46" s="24" t="s">
        <v>31</v>
      </c>
      <c r="E46" s="192"/>
      <c r="F46" s="43">
        <v>180116.9</v>
      </c>
      <c r="G46" s="43">
        <v>188276.38</v>
      </c>
      <c r="H46" s="43">
        <v>191100.53</v>
      </c>
      <c r="I46" s="323">
        <v>193929.51</v>
      </c>
    </row>
    <row r="47" spans="1:9" x14ac:dyDescent="0.3">
      <c r="A47" s="11"/>
      <c r="B47" s="11"/>
      <c r="C47" s="12">
        <v>31</v>
      </c>
      <c r="D47" s="32" t="s">
        <v>35</v>
      </c>
      <c r="E47" s="193">
        <v>0</v>
      </c>
      <c r="F47" s="44">
        <v>1447.31</v>
      </c>
      <c r="G47" s="44">
        <v>1070</v>
      </c>
      <c r="H47" s="44">
        <v>1086.05</v>
      </c>
      <c r="I47" s="324">
        <v>1102.33</v>
      </c>
    </row>
    <row r="48" spans="1:9" x14ac:dyDescent="0.3">
      <c r="A48" s="11"/>
      <c r="B48" s="11"/>
      <c r="C48" s="12">
        <v>41</v>
      </c>
      <c r="D48" s="32" t="s">
        <v>49</v>
      </c>
      <c r="E48" s="193">
        <v>0</v>
      </c>
      <c r="F48" s="44">
        <v>66.36</v>
      </c>
      <c r="G48" s="44">
        <v>70</v>
      </c>
      <c r="H48" s="44">
        <v>71.05</v>
      </c>
      <c r="I48" s="324">
        <v>72.099999999999994</v>
      </c>
    </row>
    <row r="49" spans="1:9" x14ac:dyDescent="0.3">
      <c r="A49" s="11"/>
      <c r="B49" s="11"/>
      <c r="C49" s="12">
        <v>42</v>
      </c>
      <c r="D49" s="32" t="s">
        <v>46</v>
      </c>
      <c r="E49" s="193">
        <v>4</v>
      </c>
      <c r="F49" s="44">
        <v>16425.84</v>
      </c>
      <c r="G49" s="44">
        <v>16490</v>
      </c>
      <c r="H49" s="44">
        <v>16737.349999999999</v>
      </c>
      <c r="I49" s="324">
        <v>16984.7</v>
      </c>
    </row>
    <row r="50" spans="1:9" x14ac:dyDescent="0.3">
      <c r="A50" s="11"/>
      <c r="B50" s="11"/>
      <c r="C50" s="12">
        <v>45</v>
      </c>
      <c r="D50" s="32" t="s">
        <v>77</v>
      </c>
      <c r="E50" s="194">
        <v>53814.93</v>
      </c>
      <c r="F50" s="57">
        <v>56813.14</v>
      </c>
      <c r="G50" s="57">
        <v>56813.14</v>
      </c>
      <c r="H50" s="57">
        <v>57665.34</v>
      </c>
      <c r="I50" s="324">
        <v>58517.53</v>
      </c>
    </row>
    <row r="51" spans="1:9" x14ac:dyDescent="0.3">
      <c r="A51" s="11"/>
      <c r="B51" s="11"/>
      <c r="C51" s="12">
        <v>51</v>
      </c>
      <c r="D51" s="32" t="s">
        <v>74</v>
      </c>
      <c r="E51" s="194">
        <v>459081.13</v>
      </c>
      <c r="F51" s="57">
        <v>97245.53</v>
      </c>
      <c r="G51" s="57">
        <v>105693.24</v>
      </c>
      <c r="H51" s="57">
        <v>107278.64</v>
      </c>
      <c r="I51" s="324">
        <v>108867.41</v>
      </c>
    </row>
    <row r="52" spans="1:9" x14ac:dyDescent="0.3">
      <c r="A52" s="11"/>
      <c r="B52" s="11"/>
      <c r="C52" s="12">
        <v>53</v>
      </c>
      <c r="D52" s="32" t="s">
        <v>69</v>
      </c>
      <c r="E52" s="194">
        <v>997.84</v>
      </c>
      <c r="F52" s="57">
        <v>7986</v>
      </c>
      <c r="G52" s="57">
        <v>8000</v>
      </c>
      <c r="H52" s="57">
        <v>8120</v>
      </c>
      <c r="I52" s="324">
        <v>8241.24</v>
      </c>
    </row>
    <row r="53" spans="1:9" x14ac:dyDescent="0.3">
      <c r="A53" s="11"/>
      <c r="B53" s="11"/>
      <c r="C53" s="12">
        <v>61</v>
      </c>
      <c r="D53" s="32" t="s">
        <v>70</v>
      </c>
      <c r="E53" s="194">
        <v>0</v>
      </c>
      <c r="F53" s="57">
        <v>132.72</v>
      </c>
      <c r="G53" s="57">
        <v>140</v>
      </c>
      <c r="H53" s="57">
        <v>142.1</v>
      </c>
      <c r="I53" s="324">
        <v>144.19999999999999</v>
      </c>
    </row>
    <row r="54" spans="1:9" x14ac:dyDescent="0.3">
      <c r="A54" s="11"/>
      <c r="B54" s="11"/>
      <c r="C54" s="12">
        <v>71</v>
      </c>
      <c r="D54" s="32" t="s">
        <v>168</v>
      </c>
      <c r="E54" s="194">
        <v>668.09</v>
      </c>
      <c r="F54" s="57">
        <v>0</v>
      </c>
      <c r="G54" s="57">
        <v>0</v>
      </c>
      <c r="H54" s="57">
        <v>0</v>
      </c>
      <c r="I54" s="324">
        <v>0</v>
      </c>
    </row>
    <row r="55" spans="1:9" x14ac:dyDescent="0.3">
      <c r="A55" s="11"/>
      <c r="B55" s="24">
        <v>34</v>
      </c>
      <c r="C55" s="12">
        <v>45</v>
      </c>
      <c r="D55" s="32" t="s">
        <v>139</v>
      </c>
      <c r="E55" s="194">
        <v>0</v>
      </c>
      <c r="F55" s="43">
        <v>20</v>
      </c>
      <c r="G55" s="43">
        <v>20</v>
      </c>
      <c r="H55" s="43">
        <v>20.3</v>
      </c>
      <c r="I55" s="324">
        <v>20.6</v>
      </c>
    </row>
    <row r="56" spans="1:9" ht="26.4" x14ac:dyDescent="0.3">
      <c r="A56" s="11"/>
      <c r="B56" s="24">
        <v>37</v>
      </c>
      <c r="C56" s="12"/>
      <c r="D56" s="47" t="s">
        <v>141</v>
      </c>
      <c r="E56" s="191">
        <v>0</v>
      </c>
      <c r="F56" s="43">
        <v>2100</v>
      </c>
      <c r="G56" s="43">
        <v>2100</v>
      </c>
      <c r="H56" s="43">
        <v>2131.5</v>
      </c>
      <c r="I56" s="324">
        <v>2163</v>
      </c>
    </row>
    <row r="57" spans="1:9" x14ac:dyDescent="0.3">
      <c r="A57" s="11"/>
      <c r="B57" s="24"/>
      <c r="C57" s="12">
        <v>51</v>
      </c>
      <c r="D57" s="47"/>
      <c r="E57" s="191"/>
      <c r="F57" s="57">
        <v>2000</v>
      </c>
      <c r="G57" s="57">
        <v>2000</v>
      </c>
      <c r="H57" s="57">
        <v>2030</v>
      </c>
      <c r="I57" s="324">
        <v>2060</v>
      </c>
    </row>
    <row r="58" spans="1:9" x14ac:dyDescent="0.3">
      <c r="A58" s="11"/>
      <c r="B58" s="24"/>
      <c r="C58" s="12">
        <v>53</v>
      </c>
      <c r="D58" s="47"/>
      <c r="E58" s="191"/>
      <c r="F58" s="57">
        <v>100</v>
      </c>
      <c r="G58" s="57">
        <v>100</v>
      </c>
      <c r="H58" s="57">
        <v>101.5</v>
      </c>
      <c r="I58" s="324">
        <v>103</v>
      </c>
    </row>
    <row r="59" spans="1:9" x14ac:dyDescent="0.3">
      <c r="A59" s="11"/>
      <c r="B59" s="24">
        <v>38</v>
      </c>
      <c r="C59" s="12">
        <v>51</v>
      </c>
      <c r="D59" s="32" t="s">
        <v>140</v>
      </c>
      <c r="E59" s="194"/>
      <c r="F59" s="43">
        <v>80</v>
      </c>
      <c r="G59" s="43">
        <v>80</v>
      </c>
      <c r="H59" s="43">
        <v>81.2</v>
      </c>
      <c r="I59" s="324">
        <v>82.4</v>
      </c>
    </row>
    <row r="60" spans="1:9" ht="26.4" x14ac:dyDescent="0.3">
      <c r="A60" s="13">
        <v>4</v>
      </c>
      <c r="B60" s="13"/>
      <c r="C60" s="13"/>
      <c r="D60" s="22" t="s">
        <v>23</v>
      </c>
      <c r="E60" s="160"/>
      <c r="F60" s="43">
        <v>197286.41</v>
      </c>
      <c r="G60" s="43">
        <v>195110</v>
      </c>
      <c r="H60" s="43">
        <v>198036.66</v>
      </c>
      <c r="I60" s="323">
        <v>200963.3</v>
      </c>
    </row>
    <row r="61" spans="1:9" ht="39.6" x14ac:dyDescent="0.3">
      <c r="A61" s="10"/>
      <c r="B61" s="10">
        <v>42</v>
      </c>
      <c r="C61" s="10"/>
      <c r="D61" s="22" t="s">
        <v>40</v>
      </c>
      <c r="E61" s="160"/>
      <c r="F61" s="43">
        <f>SUM(F62:F64)</f>
        <v>72431.41</v>
      </c>
      <c r="G61" s="43">
        <f>SUM(G62:G64)</f>
        <v>70255</v>
      </c>
      <c r="H61" s="43">
        <f>SUM(H62:H64)</f>
        <v>71308.83</v>
      </c>
      <c r="I61" s="323">
        <v>72362.649999999994</v>
      </c>
    </row>
    <row r="62" spans="1:9" x14ac:dyDescent="0.3">
      <c r="A62" s="10"/>
      <c r="B62" s="10"/>
      <c r="C62" s="14">
        <v>42</v>
      </c>
      <c r="D62" s="23" t="s">
        <v>75</v>
      </c>
      <c r="E62" s="159">
        <v>0</v>
      </c>
      <c r="F62" s="57">
        <v>9063.73</v>
      </c>
      <c r="G62" s="57">
        <v>6510</v>
      </c>
      <c r="H62" s="57">
        <v>6607.65</v>
      </c>
      <c r="I62" s="324">
        <v>6705.3</v>
      </c>
    </row>
    <row r="63" spans="1:9" x14ac:dyDescent="0.3">
      <c r="A63" s="10"/>
      <c r="B63" s="10"/>
      <c r="C63" s="14">
        <v>51</v>
      </c>
      <c r="D63" s="23" t="s">
        <v>74</v>
      </c>
      <c r="E63" s="159">
        <v>0</v>
      </c>
      <c r="F63" s="57">
        <v>63292.68</v>
      </c>
      <c r="G63" s="57">
        <v>63670</v>
      </c>
      <c r="H63" s="57">
        <v>64625.05</v>
      </c>
      <c r="I63" s="324">
        <v>65580.100000000006</v>
      </c>
    </row>
    <row r="64" spans="1:9" x14ac:dyDescent="0.3">
      <c r="A64" s="14"/>
      <c r="B64" s="14"/>
      <c r="C64" s="12">
        <v>61</v>
      </c>
      <c r="D64" s="12" t="s">
        <v>76</v>
      </c>
      <c r="E64" s="190">
        <v>0</v>
      </c>
      <c r="F64" s="44">
        <v>75</v>
      </c>
      <c r="G64" s="44">
        <v>75</v>
      </c>
      <c r="H64" s="45">
        <v>76.13</v>
      </c>
      <c r="I64" s="324">
        <v>77.25</v>
      </c>
    </row>
    <row r="65" spans="1:9" ht="26.4" x14ac:dyDescent="0.3">
      <c r="A65" s="14"/>
      <c r="B65" s="10">
        <v>45</v>
      </c>
      <c r="C65" s="12">
        <v>51</v>
      </c>
      <c r="D65" s="15" t="s">
        <v>131</v>
      </c>
      <c r="E65" s="195">
        <v>0</v>
      </c>
      <c r="F65" s="44">
        <v>124855</v>
      </c>
      <c r="G65" s="44">
        <v>124855</v>
      </c>
      <c r="H65" s="45">
        <v>126727.83</v>
      </c>
      <c r="I65" s="324">
        <v>128600.65</v>
      </c>
    </row>
    <row r="66" spans="1:9" ht="23.25" customHeight="1" x14ac:dyDescent="0.3">
      <c r="A66" s="230" t="s">
        <v>45</v>
      </c>
      <c r="B66" s="231"/>
      <c r="C66" s="231"/>
      <c r="D66" s="232"/>
      <c r="E66" s="196">
        <f>SUM(E41+E50+E51+E52+E54+E49)</f>
        <v>518755.75000000006</v>
      </c>
      <c r="F66" s="46">
        <f>SUM(F42+F60)</f>
        <v>1005557.15</v>
      </c>
      <c r="G66" s="46">
        <f>SUM(G42+G60)</f>
        <v>1070187.6099999999</v>
      </c>
      <c r="H66" s="46">
        <f>(H42+H60)</f>
        <v>1086240.44</v>
      </c>
      <c r="I66" s="326">
        <f>(I42+I60)</f>
        <v>1102298.08</v>
      </c>
    </row>
    <row r="68" spans="1:9" x14ac:dyDescent="0.3">
      <c r="A68" s="52"/>
      <c r="B68" s="52"/>
      <c r="C68" s="52"/>
      <c r="D68" s="52"/>
      <c r="E68" s="52"/>
      <c r="F68" s="53" t="s">
        <v>150</v>
      </c>
      <c r="G68" s="52"/>
      <c r="H68" s="52"/>
    </row>
    <row r="69" spans="1:9" ht="19.5" customHeight="1" x14ac:dyDescent="0.3">
      <c r="A69" s="226" t="s">
        <v>53</v>
      </c>
      <c r="B69" s="227"/>
      <c r="C69" s="227"/>
      <c r="D69" s="228"/>
      <c r="E69" s="143"/>
      <c r="F69" s="55">
        <f>SUM(F29)</f>
        <v>980067.58</v>
      </c>
      <c r="G69" s="55">
        <f>SUM(G29)</f>
        <v>1047187.61</v>
      </c>
      <c r="H69" s="55">
        <f>SUM(H29)</f>
        <v>1062895.44</v>
      </c>
      <c r="I69" s="55">
        <f>SUM(I29)</f>
        <v>1078608.08</v>
      </c>
    </row>
    <row r="70" spans="1:9" ht="19.5" customHeight="1" x14ac:dyDescent="0.3">
      <c r="A70" s="234" t="s">
        <v>54</v>
      </c>
      <c r="B70" s="235"/>
      <c r="C70" s="235"/>
      <c r="D70" s="236"/>
      <c r="E70" s="204">
        <v>25255.13</v>
      </c>
      <c r="F70" s="54">
        <f>SUM(F36)</f>
        <v>25489.57</v>
      </c>
      <c r="G70" s="54">
        <f>SUM(G36)</f>
        <v>22999.999999999902</v>
      </c>
      <c r="H70" s="54">
        <f>SUM(H36)</f>
        <v>23345</v>
      </c>
      <c r="I70" s="54">
        <f>SUM(I36)</f>
        <v>23690</v>
      </c>
    </row>
    <row r="71" spans="1:9" ht="18" customHeight="1" x14ac:dyDescent="0.3">
      <c r="A71" s="237" t="s">
        <v>55</v>
      </c>
      <c r="B71" s="238"/>
      <c r="C71" s="238"/>
      <c r="D71" s="239"/>
      <c r="E71" s="189">
        <v>518755.75</v>
      </c>
      <c r="F71" s="43">
        <f>SUM(F69:F70)</f>
        <v>1005557.1499999999</v>
      </c>
      <c r="G71" s="43">
        <f t="shared" ref="G71:H71" si="0">SUM(G69:G70)</f>
        <v>1070187.6099999999</v>
      </c>
      <c r="H71" s="43">
        <f t="shared" si="0"/>
        <v>1086240.44</v>
      </c>
      <c r="I71" s="43">
        <f>I73</f>
        <v>1102298.08</v>
      </c>
    </row>
    <row r="72" spans="1:9" x14ac:dyDescent="0.3">
      <c r="E72" s="205"/>
    </row>
    <row r="73" spans="1:9" ht="21.75" customHeight="1" x14ac:dyDescent="0.3">
      <c r="A73" s="226" t="s">
        <v>56</v>
      </c>
      <c r="B73" s="227"/>
      <c r="C73" s="227"/>
      <c r="D73" s="228"/>
      <c r="E73" s="206">
        <v>518755.75</v>
      </c>
      <c r="F73" s="55">
        <f>SUM(F66)</f>
        <v>1005557.15</v>
      </c>
      <c r="G73" s="55">
        <f t="shared" ref="G73:I73" si="1">SUM(G66)</f>
        <v>1070187.6099999999</v>
      </c>
      <c r="H73" s="55">
        <f t="shared" si="1"/>
        <v>1086240.44</v>
      </c>
      <c r="I73" s="55">
        <f t="shared" si="1"/>
        <v>1102298.08</v>
      </c>
    </row>
  </sheetData>
  <mergeCells count="12">
    <mergeCell ref="A73:D73"/>
    <mergeCell ref="A1:I1"/>
    <mergeCell ref="A3:H3"/>
    <mergeCell ref="A5:H5"/>
    <mergeCell ref="A7:H7"/>
    <mergeCell ref="A29:D29"/>
    <mergeCell ref="B31:H31"/>
    <mergeCell ref="A38:H38"/>
    <mergeCell ref="A66:D66"/>
    <mergeCell ref="A70:D70"/>
    <mergeCell ref="A69:D69"/>
    <mergeCell ref="A71:D7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workbookViewId="0">
      <selection activeCell="F13" sqref="F13"/>
    </sheetView>
  </sheetViews>
  <sheetFormatPr defaultRowHeight="14.4" x14ac:dyDescent="0.3"/>
  <cols>
    <col min="1" max="2" width="37.6640625" customWidth="1"/>
    <col min="3" max="5" width="25.33203125" customWidth="1"/>
    <col min="6" max="6" width="12.88671875" customWidth="1"/>
  </cols>
  <sheetData>
    <row r="1" spans="1:9" ht="42" customHeight="1" x14ac:dyDescent="0.3">
      <c r="A1" s="209" t="s">
        <v>153</v>
      </c>
      <c r="B1" s="209"/>
      <c r="C1" s="209"/>
      <c r="D1" s="209"/>
      <c r="E1" s="209"/>
      <c r="F1" s="56"/>
      <c r="G1" s="56"/>
      <c r="H1" s="56"/>
      <c r="I1" s="56"/>
    </row>
    <row r="2" spans="1:9" ht="18" customHeight="1" x14ac:dyDescent="0.3">
      <c r="A2" s="5"/>
      <c r="B2" s="5"/>
      <c r="C2" s="5"/>
      <c r="D2" s="5"/>
      <c r="E2" s="5"/>
    </row>
    <row r="3" spans="1:9" ht="15.6" x14ac:dyDescent="0.3">
      <c r="A3" s="209" t="s">
        <v>30</v>
      </c>
      <c r="B3" s="209"/>
      <c r="C3" s="209"/>
      <c r="D3" s="210"/>
      <c r="E3" s="210"/>
    </row>
    <row r="4" spans="1:9" ht="17.399999999999999" x14ac:dyDescent="0.3">
      <c r="A4" s="5"/>
      <c r="B4" s="5"/>
      <c r="C4" s="5"/>
      <c r="D4" s="6"/>
      <c r="E4" s="6"/>
    </row>
    <row r="5" spans="1:9" ht="18" customHeight="1" x14ac:dyDescent="0.3">
      <c r="A5" s="209" t="s">
        <v>13</v>
      </c>
      <c r="B5" s="209"/>
      <c r="C5" s="211"/>
      <c r="D5" s="211"/>
      <c r="E5" s="211"/>
    </row>
    <row r="6" spans="1:9" ht="17.399999999999999" x14ac:dyDescent="0.3">
      <c r="A6" s="5"/>
      <c r="B6" s="5"/>
      <c r="C6" s="5"/>
      <c r="D6" s="6"/>
      <c r="E6" s="6"/>
    </row>
    <row r="7" spans="1:9" ht="15.6" x14ac:dyDescent="0.3">
      <c r="A7" s="209" t="s">
        <v>24</v>
      </c>
      <c r="B7" s="209"/>
      <c r="C7" s="229"/>
      <c r="D7" s="229"/>
      <c r="E7" s="229"/>
    </row>
    <row r="8" spans="1:9" ht="17.399999999999999" x14ac:dyDescent="0.3">
      <c r="A8" s="5"/>
      <c r="B8" s="5"/>
      <c r="C8" s="5"/>
      <c r="D8" s="6"/>
      <c r="E8" s="6"/>
    </row>
    <row r="9" spans="1:9" ht="26.4" x14ac:dyDescent="0.3">
      <c r="A9" s="20" t="s">
        <v>25</v>
      </c>
      <c r="B9" s="20" t="s">
        <v>166</v>
      </c>
      <c r="C9" s="20" t="s">
        <v>136</v>
      </c>
      <c r="D9" s="20" t="s">
        <v>158</v>
      </c>
      <c r="E9" s="20" t="s">
        <v>137</v>
      </c>
      <c r="F9" s="20" t="s">
        <v>162</v>
      </c>
    </row>
    <row r="10" spans="1:9" ht="15.75" customHeight="1" x14ac:dyDescent="0.3">
      <c r="A10" s="10" t="s">
        <v>26</v>
      </c>
      <c r="B10" s="160">
        <v>518755.75</v>
      </c>
      <c r="C10" s="43">
        <v>1005557.15</v>
      </c>
      <c r="D10" s="43">
        <v>1070187.6100000001</v>
      </c>
      <c r="E10" s="43">
        <v>1086240.44</v>
      </c>
      <c r="F10" s="72">
        <v>1102298.08</v>
      </c>
    </row>
    <row r="11" spans="1:9" ht="15.75" customHeight="1" x14ac:dyDescent="0.3">
      <c r="A11" s="10" t="s">
        <v>78</v>
      </c>
      <c r="B11" s="160">
        <v>518755.75</v>
      </c>
      <c r="C11" s="43">
        <v>1005557.15</v>
      </c>
      <c r="D11" s="43">
        <v>1070187.6100000001</v>
      </c>
      <c r="E11" s="43">
        <v>1086240.44</v>
      </c>
      <c r="F11" s="72">
        <v>1102298.08</v>
      </c>
    </row>
    <row r="12" spans="1:9" x14ac:dyDescent="0.3">
      <c r="A12" s="14" t="s">
        <v>79</v>
      </c>
      <c r="B12" s="159">
        <v>517285.86</v>
      </c>
      <c r="C12" s="57">
        <v>1000857.15</v>
      </c>
      <c r="D12" s="57">
        <v>1065487.6100000001</v>
      </c>
      <c r="E12" s="57">
        <v>1081469.94</v>
      </c>
      <c r="F12" s="69">
        <v>1097457.08</v>
      </c>
    </row>
    <row r="13" spans="1:9" x14ac:dyDescent="0.3">
      <c r="A13" s="32" t="s">
        <v>80</v>
      </c>
      <c r="B13" s="161">
        <v>1469.89</v>
      </c>
      <c r="C13" s="44">
        <v>4700</v>
      </c>
      <c r="D13" s="44">
        <v>4700</v>
      </c>
      <c r="E13" s="44">
        <v>4770.5</v>
      </c>
      <c r="F13" s="69">
        <v>4841</v>
      </c>
    </row>
  </sheetData>
  <mergeCells count="4">
    <mergeCell ref="A3:E3"/>
    <mergeCell ref="A5:E5"/>
    <mergeCell ref="A7:E7"/>
    <mergeCell ref="A1:E1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workbookViewId="0">
      <selection activeCell="E8" sqref="E8:I1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8" width="25.33203125" customWidth="1"/>
    <col min="9" max="9" width="14.109375" customWidth="1"/>
  </cols>
  <sheetData>
    <row r="1" spans="1:9" ht="42" customHeight="1" x14ac:dyDescent="0.3">
      <c r="A1" s="209" t="s">
        <v>154</v>
      </c>
      <c r="B1" s="209"/>
      <c r="C1" s="209"/>
      <c r="D1" s="209"/>
      <c r="E1" s="209"/>
      <c r="F1" s="209"/>
      <c r="G1" s="209"/>
      <c r="H1" s="209"/>
      <c r="I1" s="56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</row>
    <row r="3" spans="1:9" ht="15.6" x14ac:dyDescent="0.3">
      <c r="A3" s="209" t="s">
        <v>30</v>
      </c>
      <c r="B3" s="209"/>
      <c r="C3" s="209"/>
      <c r="D3" s="209"/>
      <c r="E3" s="209"/>
      <c r="F3" s="209"/>
      <c r="G3" s="210"/>
      <c r="H3" s="210"/>
    </row>
    <row r="4" spans="1:9" ht="17.399999999999999" x14ac:dyDescent="0.3">
      <c r="A4" s="5"/>
      <c r="B4" s="5"/>
      <c r="C4" s="5"/>
      <c r="D4" s="5"/>
      <c r="E4" s="5"/>
      <c r="F4" s="5"/>
      <c r="G4" s="6"/>
      <c r="H4" s="6"/>
    </row>
    <row r="5" spans="1:9" ht="18" customHeight="1" x14ac:dyDescent="0.3">
      <c r="A5" s="209" t="s">
        <v>27</v>
      </c>
      <c r="B5" s="211"/>
      <c r="C5" s="211"/>
      <c r="D5" s="211"/>
      <c r="E5" s="211"/>
      <c r="F5" s="211"/>
      <c r="G5" s="211"/>
      <c r="H5" s="211"/>
    </row>
    <row r="6" spans="1:9" ht="17.399999999999999" x14ac:dyDescent="0.3">
      <c r="A6" s="5"/>
      <c r="B6" s="5"/>
      <c r="C6" s="5"/>
      <c r="D6" s="5"/>
      <c r="E6" s="5"/>
      <c r="F6" s="5"/>
      <c r="G6" s="6"/>
      <c r="H6" s="6"/>
    </row>
    <row r="7" spans="1:9" ht="26.4" x14ac:dyDescent="0.3">
      <c r="A7" s="20" t="s">
        <v>14</v>
      </c>
      <c r="B7" s="19" t="s">
        <v>15</v>
      </c>
      <c r="C7" s="19" t="s">
        <v>16</v>
      </c>
      <c r="D7" s="19" t="s">
        <v>42</v>
      </c>
      <c r="E7" s="144" t="s">
        <v>166</v>
      </c>
      <c r="F7" s="20" t="s">
        <v>136</v>
      </c>
      <c r="G7" s="20" t="s">
        <v>157</v>
      </c>
      <c r="H7" s="20" t="s">
        <v>137</v>
      </c>
      <c r="I7" s="20" t="s">
        <v>162</v>
      </c>
    </row>
    <row r="8" spans="1:9" ht="26.4" x14ac:dyDescent="0.3">
      <c r="A8" s="10">
        <v>8</v>
      </c>
      <c r="B8" s="10"/>
      <c r="C8" s="10"/>
      <c r="D8" s="10" t="s">
        <v>28</v>
      </c>
      <c r="E8" s="61">
        <v>0</v>
      </c>
      <c r="F8" s="61">
        <v>0</v>
      </c>
      <c r="G8" s="61">
        <v>0</v>
      </c>
      <c r="H8" s="61">
        <v>0</v>
      </c>
      <c r="I8" s="69">
        <v>0</v>
      </c>
    </row>
    <row r="9" spans="1:9" x14ac:dyDescent="0.3">
      <c r="A9" s="10"/>
      <c r="B9" s="14">
        <v>84</v>
      </c>
      <c r="C9" s="14"/>
      <c r="D9" s="14" t="s">
        <v>32</v>
      </c>
      <c r="E9" s="61">
        <v>0</v>
      </c>
      <c r="F9" s="44">
        <v>0</v>
      </c>
      <c r="G9" s="44">
        <v>0</v>
      </c>
      <c r="H9" s="44">
        <v>0</v>
      </c>
      <c r="I9" s="69">
        <v>0</v>
      </c>
    </row>
    <row r="10" spans="1:9" ht="26.4" x14ac:dyDescent="0.3">
      <c r="A10" s="11"/>
      <c r="B10" s="11"/>
      <c r="C10" s="12">
        <v>81</v>
      </c>
      <c r="D10" s="15" t="s">
        <v>33</v>
      </c>
      <c r="E10" s="61">
        <v>0</v>
      </c>
      <c r="F10" s="44">
        <v>0</v>
      </c>
      <c r="G10" s="44">
        <v>0</v>
      </c>
      <c r="H10" s="44">
        <v>0</v>
      </c>
      <c r="I10" s="69">
        <v>0</v>
      </c>
    </row>
    <row r="11" spans="1:9" ht="26.4" x14ac:dyDescent="0.3">
      <c r="A11" s="13">
        <v>5</v>
      </c>
      <c r="B11" s="13"/>
      <c r="C11" s="13"/>
      <c r="D11" s="22" t="s">
        <v>29</v>
      </c>
      <c r="E11" s="61">
        <v>0</v>
      </c>
      <c r="F11" s="61">
        <v>0</v>
      </c>
      <c r="G11" s="61">
        <v>0</v>
      </c>
      <c r="H11" s="61">
        <v>0</v>
      </c>
      <c r="I11" s="69">
        <v>0</v>
      </c>
    </row>
    <row r="12" spans="1:9" ht="26.4" x14ac:dyDescent="0.3">
      <c r="A12" s="14"/>
      <c r="B12" s="14">
        <v>54</v>
      </c>
      <c r="C12" s="14"/>
      <c r="D12" s="23" t="s">
        <v>34</v>
      </c>
      <c r="E12" s="61">
        <v>0</v>
      </c>
      <c r="F12" s="44">
        <v>0</v>
      </c>
      <c r="G12" s="44">
        <v>0</v>
      </c>
      <c r="H12" s="44">
        <v>0</v>
      </c>
      <c r="I12" s="69">
        <v>0</v>
      </c>
    </row>
    <row r="13" spans="1:9" x14ac:dyDescent="0.3">
      <c r="A13" s="14"/>
      <c r="B13" s="14"/>
      <c r="C13" s="12">
        <v>11</v>
      </c>
      <c r="D13" s="12" t="s">
        <v>18</v>
      </c>
      <c r="E13" s="61">
        <v>0</v>
      </c>
      <c r="F13" s="44">
        <v>0</v>
      </c>
      <c r="G13" s="44">
        <v>0</v>
      </c>
      <c r="H13" s="44">
        <v>0</v>
      </c>
      <c r="I13" s="69">
        <v>0</v>
      </c>
    </row>
  </sheetData>
  <mergeCells count="3">
    <mergeCell ref="A3:H3"/>
    <mergeCell ref="A5:H5"/>
    <mergeCell ref="A1:H1"/>
  </mergeCells>
  <phoneticPr fontId="0" type="noConversion"/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topLeftCell="A32" workbookViewId="0">
      <selection activeCell="H43" sqref="H4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4.109375" customWidth="1"/>
    <col min="4" max="5" width="27.5546875" customWidth="1"/>
    <col min="6" max="8" width="25.33203125" customWidth="1"/>
    <col min="9" max="9" width="11.77734375" customWidth="1"/>
  </cols>
  <sheetData>
    <row r="1" spans="1:9" ht="42" customHeight="1" x14ac:dyDescent="0.3">
      <c r="A1" s="209" t="s">
        <v>155</v>
      </c>
      <c r="B1" s="209"/>
      <c r="C1" s="209"/>
      <c r="D1" s="209"/>
      <c r="E1" s="209"/>
      <c r="F1" s="209"/>
      <c r="G1" s="209"/>
      <c r="H1" s="209"/>
      <c r="I1" s="209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</row>
    <row r="3" spans="1:9" ht="15.6" x14ac:dyDescent="0.3">
      <c r="A3" s="209" t="s">
        <v>57</v>
      </c>
      <c r="B3" s="209"/>
      <c r="C3" s="209"/>
      <c r="D3" s="209"/>
      <c r="E3" s="209"/>
      <c r="F3" s="210"/>
      <c r="G3" s="210"/>
      <c r="H3" s="83"/>
    </row>
    <row r="4" spans="1:9" ht="17.399999999999999" x14ac:dyDescent="0.3">
      <c r="A4" s="5"/>
      <c r="B4" s="5"/>
      <c r="C4" s="5"/>
      <c r="D4" s="5"/>
      <c r="E4" s="5"/>
      <c r="F4" s="6"/>
      <c r="G4" s="6"/>
      <c r="H4" s="6"/>
    </row>
    <row r="5" spans="1:9" ht="18" customHeight="1" x14ac:dyDescent="0.3">
      <c r="A5" s="209" t="s">
        <v>58</v>
      </c>
      <c r="B5" s="211"/>
      <c r="C5" s="211"/>
      <c r="D5" s="211"/>
      <c r="E5" s="211"/>
      <c r="F5" s="211"/>
      <c r="G5" s="211"/>
      <c r="H5" s="82"/>
    </row>
    <row r="6" spans="1:9" ht="17.399999999999999" x14ac:dyDescent="0.3">
      <c r="A6" s="5"/>
      <c r="B6" s="5"/>
      <c r="C6" s="5"/>
      <c r="D6" s="5"/>
      <c r="E6" s="5"/>
      <c r="F6" s="6"/>
      <c r="G6" s="6"/>
      <c r="H6" s="6"/>
    </row>
    <row r="7" spans="1:9" ht="15.6" x14ac:dyDescent="0.3">
      <c r="A7" s="209"/>
      <c r="B7" s="229"/>
      <c r="C7" s="229"/>
      <c r="D7" s="229"/>
      <c r="E7" s="229"/>
      <c r="F7" s="229"/>
      <c r="G7" s="229"/>
      <c r="H7" s="84"/>
    </row>
    <row r="8" spans="1:9" ht="17.399999999999999" x14ac:dyDescent="0.3">
      <c r="A8" s="5"/>
      <c r="B8" s="5"/>
      <c r="C8" s="5"/>
      <c r="D8" s="5"/>
      <c r="E8" s="5"/>
      <c r="F8" s="6"/>
      <c r="G8" s="6"/>
      <c r="H8" s="6"/>
    </row>
    <row r="9" spans="1:9" ht="26.4" x14ac:dyDescent="0.3">
      <c r="A9" s="20" t="s">
        <v>64</v>
      </c>
      <c r="B9" s="244" t="s">
        <v>59</v>
      </c>
      <c r="C9" s="245"/>
      <c r="D9" s="246"/>
      <c r="E9" s="144" t="s">
        <v>166</v>
      </c>
      <c r="F9" s="20" t="s">
        <v>159</v>
      </c>
      <c r="G9" s="20" t="s">
        <v>158</v>
      </c>
      <c r="H9" s="20" t="s">
        <v>135</v>
      </c>
      <c r="I9" s="20" t="s">
        <v>163</v>
      </c>
    </row>
    <row r="10" spans="1:9" x14ac:dyDescent="0.3">
      <c r="A10" s="20"/>
      <c r="B10" s="112"/>
      <c r="C10" s="113"/>
      <c r="D10" s="114"/>
      <c r="E10" s="144"/>
      <c r="F10" s="114"/>
      <c r="G10" s="114"/>
      <c r="H10" s="20"/>
      <c r="I10" s="20"/>
    </row>
    <row r="11" spans="1:9" x14ac:dyDescent="0.3">
      <c r="A11" s="128"/>
      <c r="B11" s="129"/>
      <c r="C11" s="130"/>
      <c r="D11" s="131"/>
      <c r="E11" s="131"/>
      <c r="F11" s="131"/>
      <c r="G11" s="131"/>
      <c r="H11" s="128"/>
      <c r="I11" s="91"/>
    </row>
    <row r="12" spans="1:9" ht="24.9" customHeight="1" x14ac:dyDescent="0.3">
      <c r="A12" s="58">
        <v>31</v>
      </c>
      <c r="B12" s="247" t="s">
        <v>35</v>
      </c>
      <c r="C12" s="248"/>
      <c r="D12" s="249"/>
      <c r="E12" s="145"/>
      <c r="F12" s="43"/>
      <c r="G12" s="43"/>
      <c r="H12" s="61"/>
      <c r="I12" s="91"/>
    </row>
    <row r="13" spans="1:9" ht="24.9" customHeight="1" x14ac:dyDescent="0.3">
      <c r="A13" s="58"/>
      <c r="B13" s="250" t="s">
        <v>60</v>
      </c>
      <c r="C13" s="251"/>
      <c r="D13" s="252"/>
      <c r="E13" s="167">
        <v>0</v>
      </c>
      <c r="F13" s="57">
        <v>1447.31</v>
      </c>
      <c r="G13" s="57">
        <v>1070</v>
      </c>
      <c r="H13" s="44">
        <v>1086.05</v>
      </c>
      <c r="I13" s="324">
        <v>1102.33</v>
      </c>
    </row>
    <row r="14" spans="1:9" ht="24.9" customHeight="1" x14ac:dyDescent="0.3">
      <c r="A14" s="59"/>
      <c r="B14" s="250" t="s">
        <v>61</v>
      </c>
      <c r="C14" s="251"/>
      <c r="D14" s="252"/>
      <c r="E14" s="167">
        <v>0</v>
      </c>
      <c r="F14" s="57">
        <v>1447.31</v>
      </c>
      <c r="G14" s="57">
        <v>1070</v>
      </c>
      <c r="H14" s="44">
        <v>1086.05</v>
      </c>
      <c r="I14" s="324">
        <v>1102.33</v>
      </c>
    </row>
    <row r="15" spans="1:9" ht="24.9" customHeight="1" x14ac:dyDescent="0.3">
      <c r="A15" s="59"/>
      <c r="B15" s="259" t="s">
        <v>62</v>
      </c>
      <c r="C15" s="260"/>
      <c r="D15" s="261"/>
      <c r="E15" s="162">
        <v>0</v>
      </c>
      <c r="F15" s="43">
        <v>0</v>
      </c>
      <c r="G15" s="43">
        <v>0</v>
      </c>
      <c r="H15" s="61">
        <v>0</v>
      </c>
      <c r="I15" s="61">
        <v>0</v>
      </c>
    </row>
    <row r="16" spans="1:9" ht="24.9" customHeight="1" x14ac:dyDescent="0.3">
      <c r="A16" s="60"/>
      <c r="B16" s="271"/>
      <c r="C16" s="272"/>
      <c r="D16" s="273"/>
      <c r="E16" s="163"/>
      <c r="F16" s="43"/>
      <c r="G16" s="43"/>
      <c r="H16" s="61"/>
      <c r="I16" s="324"/>
    </row>
    <row r="17" spans="1:9" ht="24.9" customHeight="1" x14ac:dyDescent="0.3">
      <c r="A17" s="60">
        <v>41</v>
      </c>
      <c r="B17" s="253" t="s">
        <v>110</v>
      </c>
      <c r="C17" s="251"/>
      <c r="D17" s="252"/>
      <c r="E17" s="167"/>
      <c r="F17" s="44"/>
      <c r="G17" s="44"/>
      <c r="H17" s="44"/>
      <c r="I17" s="324"/>
    </row>
    <row r="18" spans="1:9" ht="24.9" customHeight="1" x14ac:dyDescent="0.3">
      <c r="A18" s="60"/>
      <c r="B18" s="250" t="s">
        <v>60</v>
      </c>
      <c r="C18" s="251"/>
      <c r="D18" s="252"/>
      <c r="E18" s="167">
        <v>0</v>
      </c>
      <c r="F18" s="44">
        <v>66.36</v>
      </c>
      <c r="G18" s="44">
        <v>70</v>
      </c>
      <c r="H18" s="44">
        <v>71.05</v>
      </c>
      <c r="I18" s="324">
        <v>72.099999999999994</v>
      </c>
    </row>
    <row r="19" spans="1:9" ht="24.9" customHeight="1" x14ac:dyDescent="0.3">
      <c r="A19" s="60"/>
      <c r="B19" s="250" t="s">
        <v>61</v>
      </c>
      <c r="C19" s="251"/>
      <c r="D19" s="252"/>
      <c r="E19" s="167">
        <v>0</v>
      </c>
      <c r="F19" s="44">
        <v>66.36</v>
      </c>
      <c r="G19" s="44">
        <v>70</v>
      </c>
      <c r="H19" s="44">
        <v>71.05</v>
      </c>
      <c r="I19" s="324">
        <v>72.099999999999994</v>
      </c>
    </row>
    <row r="20" spans="1:9" ht="24.9" customHeight="1" x14ac:dyDescent="0.3">
      <c r="A20" s="60"/>
      <c r="B20" s="274" t="s">
        <v>62</v>
      </c>
      <c r="C20" s="275"/>
      <c r="D20" s="276"/>
      <c r="E20" s="163">
        <v>0</v>
      </c>
      <c r="F20" s="43">
        <v>0</v>
      </c>
      <c r="G20" s="43">
        <v>0</v>
      </c>
      <c r="H20" s="61">
        <v>0</v>
      </c>
      <c r="I20" s="61">
        <v>0</v>
      </c>
    </row>
    <row r="21" spans="1:9" ht="24.9" customHeight="1" x14ac:dyDescent="0.3">
      <c r="A21" s="60"/>
      <c r="B21" s="250"/>
      <c r="C21" s="251"/>
      <c r="D21" s="252"/>
      <c r="E21" s="167"/>
      <c r="F21" s="57"/>
      <c r="G21" s="57"/>
      <c r="H21" s="44"/>
      <c r="I21" s="324"/>
    </row>
    <row r="22" spans="1:9" ht="24.9" customHeight="1" x14ac:dyDescent="0.3">
      <c r="A22" s="60">
        <v>45</v>
      </c>
      <c r="B22" s="253" t="s">
        <v>132</v>
      </c>
      <c r="C22" s="254"/>
      <c r="D22" s="255"/>
      <c r="E22" s="162"/>
      <c r="F22" s="57"/>
      <c r="G22" s="57"/>
      <c r="H22" s="44"/>
      <c r="I22" s="324"/>
    </row>
    <row r="23" spans="1:9" ht="24.9" customHeight="1" x14ac:dyDescent="0.3">
      <c r="A23" s="60"/>
      <c r="B23" s="250" t="s">
        <v>60</v>
      </c>
      <c r="C23" s="251"/>
      <c r="D23" s="252"/>
      <c r="E23" s="167">
        <v>53814.93</v>
      </c>
      <c r="F23" s="57">
        <v>56833.14</v>
      </c>
      <c r="G23" s="57">
        <v>56833.14</v>
      </c>
      <c r="H23" s="44">
        <v>57685.64</v>
      </c>
      <c r="I23" s="324">
        <v>58538.13</v>
      </c>
    </row>
    <row r="24" spans="1:9" ht="24.9" customHeight="1" x14ac:dyDescent="0.3">
      <c r="A24" s="60"/>
      <c r="B24" s="256" t="s">
        <v>61</v>
      </c>
      <c r="C24" s="257"/>
      <c r="D24" s="258"/>
      <c r="E24" s="165">
        <v>53814.93</v>
      </c>
      <c r="F24" s="57">
        <v>56833.14</v>
      </c>
      <c r="G24" s="57">
        <v>56833.14</v>
      </c>
      <c r="H24" s="44">
        <v>57685.64</v>
      </c>
      <c r="I24" s="324">
        <v>58538.13</v>
      </c>
    </row>
    <row r="25" spans="1:9" ht="24.9" customHeight="1" x14ac:dyDescent="0.3">
      <c r="A25" s="60"/>
      <c r="B25" s="259" t="s">
        <v>62</v>
      </c>
      <c r="C25" s="260"/>
      <c r="D25" s="261"/>
      <c r="E25" s="162">
        <v>0</v>
      </c>
      <c r="F25" s="43">
        <v>0</v>
      </c>
      <c r="G25" s="43">
        <v>0</v>
      </c>
      <c r="H25" s="61">
        <v>0</v>
      </c>
      <c r="I25" s="61">
        <v>0</v>
      </c>
    </row>
    <row r="26" spans="1:9" ht="24.9" customHeight="1" x14ac:dyDescent="0.3">
      <c r="A26" s="60">
        <v>51</v>
      </c>
      <c r="B26" s="253" t="s">
        <v>117</v>
      </c>
      <c r="C26" s="254"/>
      <c r="D26" s="255"/>
      <c r="E26" s="162"/>
      <c r="F26" s="57"/>
      <c r="G26" s="57"/>
      <c r="H26" s="44"/>
      <c r="I26" s="324"/>
    </row>
    <row r="27" spans="1:9" ht="24.9" customHeight="1" x14ac:dyDescent="0.3">
      <c r="A27" s="60"/>
      <c r="B27" s="85" t="s">
        <v>60</v>
      </c>
      <c r="C27" s="79"/>
      <c r="D27" s="80"/>
      <c r="E27" s="167">
        <v>483756.19</v>
      </c>
      <c r="F27" s="57">
        <v>913427.05</v>
      </c>
      <c r="G27" s="57">
        <v>980899.47</v>
      </c>
      <c r="H27" s="44">
        <v>995612.97</v>
      </c>
      <c r="I27" s="324">
        <v>1010329.83</v>
      </c>
    </row>
    <row r="28" spans="1:9" ht="24.9" customHeight="1" x14ac:dyDescent="0.3">
      <c r="A28" s="60"/>
      <c r="B28" s="95" t="s">
        <v>61</v>
      </c>
      <c r="C28" s="79"/>
      <c r="D28" s="80"/>
      <c r="E28" s="167">
        <v>483756.19</v>
      </c>
      <c r="F28" s="57">
        <v>913427.05</v>
      </c>
      <c r="G28" s="57">
        <v>980899.47</v>
      </c>
      <c r="H28" s="44">
        <v>995612.97</v>
      </c>
      <c r="I28" s="324">
        <v>1010329.83</v>
      </c>
    </row>
    <row r="29" spans="1:9" ht="24.9" customHeight="1" x14ac:dyDescent="0.3">
      <c r="A29" s="60"/>
      <c r="B29" s="262" t="s">
        <v>62</v>
      </c>
      <c r="C29" s="263"/>
      <c r="D29" s="264"/>
      <c r="E29" s="164">
        <v>0</v>
      </c>
      <c r="F29" s="43">
        <v>0</v>
      </c>
      <c r="G29" s="43">
        <v>0</v>
      </c>
      <c r="H29" s="61">
        <v>0</v>
      </c>
      <c r="I29" s="61">
        <v>0</v>
      </c>
    </row>
    <row r="30" spans="1:9" ht="24.9" customHeight="1" x14ac:dyDescent="0.3">
      <c r="A30" s="60"/>
      <c r="B30" s="79"/>
      <c r="C30" s="81"/>
      <c r="D30" s="94"/>
      <c r="E30" s="168"/>
      <c r="F30" s="57"/>
      <c r="G30" s="57"/>
      <c r="H30" s="44"/>
      <c r="I30" s="324"/>
    </row>
    <row r="31" spans="1:9" ht="24.9" customHeight="1" x14ac:dyDescent="0.3">
      <c r="A31" s="60">
        <v>53</v>
      </c>
      <c r="B31" s="96" t="s">
        <v>69</v>
      </c>
      <c r="C31" s="79"/>
      <c r="D31" s="80"/>
      <c r="E31" s="162"/>
      <c r="F31" s="43"/>
      <c r="G31" s="43"/>
      <c r="H31" s="61"/>
      <c r="I31" s="324"/>
    </row>
    <row r="32" spans="1:9" ht="24.9" customHeight="1" x14ac:dyDescent="0.3">
      <c r="A32" s="60"/>
      <c r="B32" s="250" t="s">
        <v>60</v>
      </c>
      <c r="C32" s="251"/>
      <c r="D32" s="252"/>
      <c r="E32" s="167">
        <v>1000</v>
      </c>
      <c r="F32" s="57">
        <v>8086</v>
      </c>
      <c r="G32" s="57">
        <v>8100</v>
      </c>
      <c r="H32" s="44">
        <v>8221.5</v>
      </c>
      <c r="I32" s="324">
        <v>8344.24</v>
      </c>
    </row>
    <row r="33" spans="1:9" ht="24.9" customHeight="1" x14ac:dyDescent="0.3">
      <c r="A33" s="60"/>
      <c r="B33" s="265" t="s">
        <v>61</v>
      </c>
      <c r="C33" s="266"/>
      <c r="D33" s="267"/>
      <c r="E33" s="168">
        <v>1000</v>
      </c>
      <c r="F33" s="57">
        <v>8086</v>
      </c>
      <c r="G33" s="57">
        <v>8100</v>
      </c>
      <c r="H33" s="44">
        <v>8221.5</v>
      </c>
      <c r="I33" s="324">
        <v>8344.24</v>
      </c>
    </row>
    <row r="34" spans="1:9" ht="24.9" customHeight="1" x14ac:dyDescent="0.3">
      <c r="A34" s="60"/>
      <c r="B34" s="242" t="s">
        <v>62</v>
      </c>
      <c r="C34" s="243"/>
      <c r="D34" s="243"/>
      <c r="E34" s="170">
        <v>0</v>
      </c>
      <c r="F34" s="61">
        <v>0</v>
      </c>
      <c r="G34" s="61">
        <v>0</v>
      </c>
      <c r="H34" s="61">
        <v>0</v>
      </c>
      <c r="I34" s="61">
        <v>0</v>
      </c>
    </row>
    <row r="35" spans="1:9" ht="24.9" customHeight="1" x14ac:dyDescent="0.3">
      <c r="A35" s="60"/>
      <c r="B35" s="259"/>
      <c r="C35" s="260"/>
      <c r="D35" s="261"/>
      <c r="E35" s="162"/>
      <c r="F35" s="44"/>
      <c r="G35" s="44"/>
      <c r="H35" s="44"/>
      <c r="I35" s="324"/>
    </row>
    <row r="36" spans="1:9" ht="24.9" customHeight="1" x14ac:dyDescent="0.3">
      <c r="A36" s="60">
        <v>61</v>
      </c>
      <c r="B36" s="253" t="s">
        <v>118</v>
      </c>
      <c r="C36" s="254"/>
      <c r="D36" s="255"/>
      <c r="E36" s="162"/>
      <c r="F36" s="44"/>
      <c r="G36" s="44"/>
      <c r="H36" s="44"/>
      <c r="I36" s="324"/>
    </row>
    <row r="37" spans="1:9" ht="27" customHeight="1" x14ac:dyDescent="0.3">
      <c r="A37" s="91"/>
      <c r="B37" s="280" t="s">
        <v>60</v>
      </c>
      <c r="C37" s="281"/>
      <c r="D37" s="282"/>
      <c r="E37" s="165">
        <v>0</v>
      </c>
      <c r="F37" s="91">
        <v>207.72</v>
      </c>
      <c r="G37" s="134">
        <v>215</v>
      </c>
      <c r="H37" s="91">
        <v>218.23</v>
      </c>
      <c r="I37" s="324">
        <v>221.45</v>
      </c>
    </row>
    <row r="38" spans="1:9" ht="24" customHeight="1" x14ac:dyDescent="0.3">
      <c r="A38" s="91"/>
      <c r="B38" s="280" t="s">
        <v>61</v>
      </c>
      <c r="C38" s="281"/>
      <c r="D38" s="282"/>
      <c r="E38" s="165">
        <v>0</v>
      </c>
      <c r="F38" s="91">
        <v>207.72</v>
      </c>
      <c r="G38" s="134">
        <v>215</v>
      </c>
      <c r="H38" s="91">
        <v>218.23</v>
      </c>
      <c r="I38" s="324">
        <v>221.45</v>
      </c>
    </row>
    <row r="39" spans="1:9" ht="24" customHeight="1" x14ac:dyDescent="0.3">
      <c r="A39" s="91"/>
      <c r="B39" s="110"/>
      <c r="C39" s="111"/>
      <c r="D39" s="127" t="s">
        <v>62</v>
      </c>
      <c r="E39" s="166">
        <v>0</v>
      </c>
      <c r="F39" s="72">
        <v>0</v>
      </c>
      <c r="G39" s="72">
        <v>0</v>
      </c>
      <c r="H39" s="72">
        <v>0</v>
      </c>
      <c r="I39" s="323">
        <v>0</v>
      </c>
    </row>
    <row r="40" spans="1:9" ht="28.5" customHeight="1" x14ac:dyDescent="0.3">
      <c r="A40" s="91"/>
      <c r="B40" s="268"/>
      <c r="C40" s="269"/>
      <c r="D40" s="270"/>
      <c r="E40" s="166"/>
      <c r="F40" s="91"/>
      <c r="G40" s="91"/>
      <c r="H40" s="91"/>
      <c r="I40" s="324"/>
    </row>
    <row r="41" spans="1:9" ht="28.5" customHeight="1" x14ac:dyDescent="0.3">
      <c r="A41" s="108">
        <v>92</v>
      </c>
      <c r="B41" s="268" t="s">
        <v>63</v>
      </c>
      <c r="C41" s="269"/>
      <c r="D41" s="270"/>
      <c r="E41" s="166">
        <v>25255.13</v>
      </c>
      <c r="F41" s="72">
        <v>25489.57</v>
      </c>
      <c r="G41" s="72">
        <v>23000</v>
      </c>
      <c r="H41" s="72">
        <v>23345</v>
      </c>
      <c r="I41" s="72">
        <v>23690</v>
      </c>
    </row>
    <row r="42" spans="1:9" x14ac:dyDescent="0.3">
      <c r="A42" s="97"/>
      <c r="B42" s="98"/>
      <c r="C42" s="98"/>
      <c r="D42" s="98"/>
      <c r="E42" s="169"/>
      <c r="F42" s="107"/>
      <c r="G42" s="107"/>
      <c r="H42" s="240"/>
      <c r="I42" s="241"/>
    </row>
    <row r="43" spans="1:9" x14ac:dyDescent="0.3">
      <c r="A43" s="91"/>
      <c r="B43" s="277" t="s">
        <v>133</v>
      </c>
      <c r="C43" s="278"/>
      <c r="D43" s="279"/>
      <c r="E43" s="166">
        <v>544010.88</v>
      </c>
      <c r="F43" s="72">
        <f>SUM(F13+F18+F23+F27+F32+F37)</f>
        <v>980067.58000000007</v>
      </c>
      <c r="G43" s="72">
        <f>G44-G41</f>
        <v>1047187.6100000001</v>
      </c>
      <c r="H43" s="72">
        <f>H44-H41</f>
        <v>1062895.44</v>
      </c>
      <c r="I43" s="72">
        <f>I44-I41</f>
        <v>1078608.08</v>
      </c>
    </row>
    <row r="44" spans="1:9" x14ac:dyDescent="0.3">
      <c r="A44" s="91"/>
      <c r="B44" s="277" t="s">
        <v>26</v>
      </c>
      <c r="C44" s="278"/>
      <c r="D44" s="279"/>
      <c r="E44" s="166">
        <v>518755.75</v>
      </c>
      <c r="F44" s="72">
        <v>713505.06</v>
      </c>
      <c r="G44" s="72">
        <v>1070187.6100000001</v>
      </c>
      <c r="H44" s="72">
        <v>1086240.44</v>
      </c>
      <c r="I44" s="72">
        <v>1102298.08</v>
      </c>
    </row>
  </sheetData>
  <mergeCells count="33">
    <mergeCell ref="B43:D43"/>
    <mergeCell ref="B44:D44"/>
    <mergeCell ref="B35:D35"/>
    <mergeCell ref="B36:D36"/>
    <mergeCell ref="B37:D37"/>
    <mergeCell ref="B38:D38"/>
    <mergeCell ref="A1:I1"/>
    <mergeCell ref="A3:G3"/>
    <mergeCell ref="A5:G5"/>
    <mergeCell ref="A7:G7"/>
    <mergeCell ref="B22:D22"/>
    <mergeCell ref="B14:D14"/>
    <mergeCell ref="B15:D15"/>
    <mergeCell ref="B16:D16"/>
    <mergeCell ref="B20:D20"/>
    <mergeCell ref="B21:D21"/>
    <mergeCell ref="B18:D18"/>
    <mergeCell ref="B19:D19"/>
    <mergeCell ref="B17:D17"/>
    <mergeCell ref="H42:I42"/>
    <mergeCell ref="B34:D34"/>
    <mergeCell ref="B9:D9"/>
    <mergeCell ref="B12:D12"/>
    <mergeCell ref="B13:D13"/>
    <mergeCell ref="B26:D26"/>
    <mergeCell ref="B23:D23"/>
    <mergeCell ref="B24:D24"/>
    <mergeCell ref="B25:D25"/>
    <mergeCell ref="B29:D29"/>
    <mergeCell ref="B32:D32"/>
    <mergeCell ref="B33:D33"/>
    <mergeCell ref="B40:D40"/>
    <mergeCell ref="B41:D4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7"/>
  <sheetViews>
    <sheetView tabSelected="1" topLeftCell="A175" workbookViewId="0">
      <selection activeCell="A181" sqref="A181:I19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6.6640625" customWidth="1"/>
    <col min="4" max="5" width="30" customWidth="1"/>
    <col min="6" max="8" width="25.33203125" customWidth="1"/>
    <col min="9" max="9" width="18.44140625" customWidth="1"/>
  </cols>
  <sheetData>
    <row r="1" spans="1:9" ht="15.6" x14ac:dyDescent="0.3">
      <c r="A1" s="308" t="s">
        <v>81</v>
      </c>
      <c r="B1" s="308"/>
      <c r="C1" s="308"/>
      <c r="D1" s="308"/>
      <c r="E1" s="308"/>
      <c r="F1" s="308"/>
      <c r="G1" s="308"/>
      <c r="H1" s="86"/>
    </row>
    <row r="2" spans="1:9" ht="15.6" x14ac:dyDescent="0.3">
      <c r="A2" s="308" t="s">
        <v>156</v>
      </c>
      <c r="B2" s="308"/>
      <c r="C2" s="308"/>
      <c r="D2" s="308"/>
      <c r="E2" s="308"/>
      <c r="F2" s="308"/>
      <c r="G2" s="308"/>
      <c r="H2" s="86"/>
    </row>
    <row r="3" spans="1:9" ht="15.6" x14ac:dyDescent="0.3">
      <c r="A3" s="308" t="s">
        <v>82</v>
      </c>
      <c r="B3" s="308"/>
      <c r="C3" s="308"/>
      <c r="D3" s="308"/>
      <c r="E3" s="308"/>
      <c r="F3" s="308"/>
      <c r="G3" s="308"/>
      <c r="H3" s="86"/>
    </row>
    <row r="4" spans="1:9" ht="17.399999999999999" x14ac:dyDescent="0.3">
      <c r="A4" s="63"/>
      <c r="B4" s="63"/>
      <c r="C4" s="64"/>
      <c r="D4" s="64"/>
      <c r="E4" s="64"/>
      <c r="F4" s="65"/>
      <c r="G4" s="65"/>
      <c r="H4" s="65"/>
    </row>
    <row r="5" spans="1:9" ht="26.4" x14ac:dyDescent="0.3">
      <c r="A5" s="309" t="s">
        <v>83</v>
      </c>
      <c r="B5" s="310"/>
      <c r="C5" s="311"/>
      <c r="D5" s="66" t="s">
        <v>84</v>
      </c>
      <c r="E5" s="146" t="s">
        <v>166</v>
      </c>
      <c r="F5" s="67" t="s">
        <v>160</v>
      </c>
      <c r="G5" s="87" t="s">
        <v>157</v>
      </c>
      <c r="H5" s="67" t="s">
        <v>165</v>
      </c>
      <c r="I5" s="67" t="s">
        <v>164</v>
      </c>
    </row>
    <row r="6" spans="1:9" x14ac:dyDescent="0.3">
      <c r="A6" s="307" t="s">
        <v>94</v>
      </c>
      <c r="B6" s="307"/>
      <c r="C6" s="307"/>
      <c r="D6" s="93" t="s">
        <v>85</v>
      </c>
      <c r="E6" s="93"/>
      <c r="F6" s="69"/>
      <c r="G6" s="88"/>
      <c r="H6" s="88"/>
      <c r="I6" s="136"/>
    </row>
    <row r="7" spans="1:9" x14ac:dyDescent="0.3">
      <c r="A7" s="289" t="s">
        <v>86</v>
      </c>
      <c r="B7" s="289"/>
      <c r="C7" s="289"/>
      <c r="D7" s="99" t="s">
        <v>87</v>
      </c>
      <c r="E7" s="171"/>
      <c r="F7" s="69"/>
      <c r="G7" s="88"/>
      <c r="H7" s="88"/>
      <c r="I7" s="136"/>
    </row>
    <row r="8" spans="1:9" x14ac:dyDescent="0.3">
      <c r="A8" s="290" t="s">
        <v>88</v>
      </c>
      <c r="B8" s="290"/>
      <c r="C8" s="290"/>
      <c r="D8" s="100" t="s">
        <v>89</v>
      </c>
      <c r="E8" s="172"/>
      <c r="F8" s="69"/>
      <c r="G8" s="88"/>
      <c r="H8" s="88"/>
      <c r="I8" s="136"/>
    </row>
    <row r="9" spans="1:9" x14ac:dyDescent="0.3">
      <c r="A9" s="299">
        <v>3</v>
      </c>
      <c r="B9" s="299"/>
      <c r="C9" s="299"/>
      <c r="D9" s="71" t="s">
        <v>19</v>
      </c>
      <c r="E9" s="72">
        <f>SUM(E11:E12)</f>
        <v>53814.93</v>
      </c>
      <c r="F9" s="72">
        <f>SUM(F11:F12)</f>
        <v>56833.14</v>
      </c>
      <c r="G9" s="72">
        <f t="shared" ref="G9:I9" si="0">SUM(G11:G12)</f>
        <v>56833.14</v>
      </c>
      <c r="H9" s="89">
        <f t="shared" si="0"/>
        <v>57685.94</v>
      </c>
      <c r="I9" s="72">
        <f t="shared" si="0"/>
        <v>58538.13</v>
      </c>
    </row>
    <row r="10" spans="1:9" x14ac:dyDescent="0.3">
      <c r="A10" s="299">
        <v>31</v>
      </c>
      <c r="B10" s="299"/>
      <c r="C10" s="299"/>
      <c r="D10" s="71" t="s">
        <v>22</v>
      </c>
      <c r="E10" s="173"/>
      <c r="F10" s="69"/>
      <c r="G10" s="88"/>
      <c r="H10" s="88"/>
      <c r="I10" s="69"/>
    </row>
    <row r="11" spans="1:9" x14ac:dyDescent="0.3">
      <c r="A11" s="299">
        <v>32</v>
      </c>
      <c r="B11" s="299"/>
      <c r="C11" s="299"/>
      <c r="D11" s="71" t="s">
        <v>31</v>
      </c>
      <c r="E11" s="173">
        <v>53797.69</v>
      </c>
      <c r="F11" s="72">
        <v>56813.14</v>
      </c>
      <c r="G11" s="89">
        <v>56813.14</v>
      </c>
      <c r="H11" s="89">
        <v>57665.64</v>
      </c>
      <c r="I11" s="69">
        <v>58517.53</v>
      </c>
    </row>
    <row r="12" spans="1:9" x14ac:dyDescent="0.3">
      <c r="A12" s="299">
        <v>34</v>
      </c>
      <c r="B12" s="299"/>
      <c r="C12" s="299"/>
      <c r="D12" s="71" t="s">
        <v>90</v>
      </c>
      <c r="E12" s="173">
        <v>17.239999999999998</v>
      </c>
      <c r="F12" s="69">
        <v>20</v>
      </c>
      <c r="G12" s="88">
        <v>20</v>
      </c>
      <c r="H12" s="88">
        <v>20.3</v>
      </c>
      <c r="I12" s="69">
        <v>20.6</v>
      </c>
    </row>
    <row r="13" spans="1:9" ht="27" x14ac:dyDescent="0.3">
      <c r="A13" s="299">
        <v>37</v>
      </c>
      <c r="B13" s="299"/>
      <c r="C13" s="299"/>
      <c r="D13" s="71" t="s">
        <v>91</v>
      </c>
      <c r="E13" s="173"/>
      <c r="F13" s="69"/>
      <c r="G13" s="88"/>
      <c r="H13" s="88"/>
      <c r="I13" s="136"/>
    </row>
    <row r="14" spans="1:9" ht="27" x14ac:dyDescent="0.3">
      <c r="A14" s="299">
        <v>4</v>
      </c>
      <c r="B14" s="299"/>
      <c r="C14" s="299"/>
      <c r="D14" s="71" t="s">
        <v>23</v>
      </c>
      <c r="E14" s="173"/>
      <c r="F14" s="72">
        <f t="shared" ref="F14:I14" si="1">SUM(F15)</f>
        <v>0</v>
      </c>
      <c r="G14" s="89">
        <f t="shared" si="1"/>
        <v>0</v>
      </c>
      <c r="H14" s="89">
        <f t="shared" si="1"/>
        <v>0</v>
      </c>
      <c r="I14" s="72">
        <f t="shared" si="1"/>
        <v>0</v>
      </c>
    </row>
    <row r="15" spans="1:9" ht="27" x14ac:dyDescent="0.3">
      <c r="A15" s="299">
        <v>42</v>
      </c>
      <c r="B15" s="299"/>
      <c r="C15" s="299"/>
      <c r="D15" s="71" t="s">
        <v>92</v>
      </c>
      <c r="E15" s="173"/>
      <c r="F15" s="69"/>
      <c r="G15" s="88"/>
      <c r="H15" s="88"/>
      <c r="I15" s="136"/>
    </row>
    <row r="16" spans="1:9" x14ac:dyDescent="0.3">
      <c r="A16" s="306"/>
      <c r="B16" s="306"/>
      <c r="C16" s="306"/>
      <c r="D16" s="73" t="s">
        <v>93</v>
      </c>
      <c r="E16" s="174">
        <f>SUM(E10:E15)</f>
        <v>53814.93</v>
      </c>
      <c r="F16" s="74">
        <f>SUM(F9+F14)</f>
        <v>56833.14</v>
      </c>
      <c r="G16" s="90">
        <f t="shared" ref="G16" si="2">SUM(G9+G14)</f>
        <v>56833.14</v>
      </c>
      <c r="H16" s="90">
        <f>SUM(H9+H14)</f>
        <v>57685.94</v>
      </c>
      <c r="I16" s="74">
        <f>SUM(I9+I14)</f>
        <v>58538.13</v>
      </c>
    </row>
    <row r="17" spans="1:9" x14ac:dyDescent="0.3">
      <c r="A17" s="307" t="s">
        <v>94</v>
      </c>
      <c r="B17" s="307"/>
      <c r="C17" s="307"/>
      <c r="D17" s="93" t="s">
        <v>85</v>
      </c>
      <c r="E17" s="93"/>
      <c r="F17" s="69"/>
      <c r="G17" s="88"/>
      <c r="H17" s="88"/>
      <c r="I17" s="136"/>
    </row>
    <row r="18" spans="1:9" x14ac:dyDescent="0.3">
      <c r="A18" s="289" t="s">
        <v>86</v>
      </c>
      <c r="B18" s="289"/>
      <c r="C18" s="289"/>
      <c r="D18" s="99" t="s">
        <v>87</v>
      </c>
      <c r="E18" s="171"/>
      <c r="F18" s="69"/>
      <c r="G18" s="88"/>
      <c r="H18" s="88"/>
      <c r="I18" s="136"/>
    </row>
    <row r="19" spans="1:9" x14ac:dyDescent="0.3">
      <c r="A19" s="290" t="s">
        <v>142</v>
      </c>
      <c r="B19" s="290"/>
      <c r="C19" s="290"/>
      <c r="D19" s="100" t="s">
        <v>89</v>
      </c>
      <c r="E19" s="172"/>
      <c r="F19" s="69"/>
      <c r="G19" s="88"/>
      <c r="H19" s="88"/>
      <c r="I19" s="136"/>
    </row>
    <row r="20" spans="1:9" x14ac:dyDescent="0.3">
      <c r="A20" s="299">
        <v>3</v>
      </c>
      <c r="B20" s="299"/>
      <c r="C20" s="299"/>
      <c r="D20" s="71" t="s">
        <v>19</v>
      </c>
      <c r="E20" s="72">
        <v>1294.31</v>
      </c>
      <c r="F20" s="72">
        <v>0</v>
      </c>
      <c r="G20" s="72">
        <v>0</v>
      </c>
      <c r="H20" s="89">
        <v>0</v>
      </c>
      <c r="I20" s="72">
        <v>0</v>
      </c>
    </row>
    <row r="21" spans="1:9" x14ac:dyDescent="0.3">
      <c r="A21" s="299">
        <v>31</v>
      </c>
      <c r="B21" s="299"/>
      <c r="C21" s="299"/>
      <c r="D21" s="71" t="s">
        <v>22</v>
      </c>
      <c r="E21" s="173"/>
      <c r="F21" s="69"/>
      <c r="G21" s="88"/>
      <c r="H21" s="88"/>
      <c r="I21" s="69"/>
    </row>
    <row r="22" spans="1:9" x14ac:dyDescent="0.3">
      <c r="A22" s="299">
        <v>32</v>
      </c>
      <c r="B22" s="299"/>
      <c r="C22" s="299"/>
      <c r="D22" s="71" t="s">
        <v>31</v>
      </c>
      <c r="E22" s="173">
        <v>1294.31</v>
      </c>
      <c r="F22" s="72">
        <v>0</v>
      </c>
      <c r="G22" s="89">
        <v>0</v>
      </c>
      <c r="H22" s="89">
        <v>0</v>
      </c>
      <c r="I22" s="69">
        <v>0</v>
      </c>
    </row>
    <row r="23" spans="1:9" x14ac:dyDescent="0.3">
      <c r="A23" s="306"/>
      <c r="B23" s="306"/>
      <c r="C23" s="306"/>
      <c r="D23" s="73" t="s">
        <v>93</v>
      </c>
      <c r="E23" s="174">
        <f>SUM(E17:E22)</f>
        <v>2588.62</v>
      </c>
      <c r="F23" s="74">
        <f>SUM(F16+F21)</f>
        <v>56833.14</v>
      </c>
      <c r="G23" s="90">
        <f t="shared" ref="G23" si="3">SUM(G16+G21)</f>
        <v>56833.14</v>
      </c>
      <c r="H23" s="90">
        <f>SUM(H16+H21)</f>
        <v>57685.94</v>
      </c>
      <c r="I23" s="74">
        <f>SUM(I16+I21)</f>
        <v>58538.13</v>
      </c>
    </row>
    <row r="24" spans="1:9" x14ac:dyDescent="0.3">
      <c r="A24" s="75"/>
      <c r="B24" s="75"/>
      <c r="E24" s="76"/>
      <c r="H24" s="142"/>
      <c r="I24" s="136"/>
    </row>
    <row r="25" spans="1:9" x14ac:dyDescent="0.3">
      <c r="A25" s="289" t="s">
        <v>94</v>
      </c>
      <c r="B25" s="289"/>
      <c r="C25" s="289"/>
      <c r="D25" s="99" t="s">
        <v>95</v>
      </c>
      <c r="E25" s="171"/>
      <c r="F25" s="69"/>
      <c r="G25" s="88"/>
      <c r="H25" s="88"/>
      <c r="I25" s="136"/>
    </row>
    <row r="26" spans="1:9" x14ac:dyDescent="0.3">
      <c r="A26" s="289" t="s">
        <v>96</v>
      </c>
      <c r="B26" s="289"/>
      <c r="C26" s="289"/>
      <c r="D26" s="99" t="s">
        <v>97</v>
      </c>
      <c r="E26" s="171"/>
      <c r="F26" s="69"/>
      <c r="G26" s="88"/>
      <c r="H26" s="88"/>
      <c r="I26" s="136"/>
    </row>
    <row r="27" spans="1:9" x14ac:dyDescent="0.3">
      <c r="A27" s="290" t="s">
        <v>98</v>
      </c>
      <c r="B27" s="290"/>
      <c r="C27" s="290"/>
      <c r="D27" s="100" t="s">
        <v>67</v>
      </c>
      <c r="E27" s="172"/>
      <c r="F27" s="69"/>
      <c r="G27" s="88"/>
      <c r="H27" s="88"/>
      <c r="I27" s="136"/>
    </row>
    <row r="28" spans="1:9" x14ac:dyDescent="0.3">
      <c r="A28" s="299">
        <v>3</v>
      </c>
      <c r="B28" s="299"/>
      <c r="C28" s="299"/>
      <c r="D28" s="71" t="s">
        <v>19</v>
      </c>
      <c r="E28" s="72">
        <f t="shared" ref="E28:F28" si="4">SUM(E29:E32)</f>
        <v>436886.79</v>
      </c>
      <c r="F28" s="72">
        <f t="shared" si="4"/>
        <v>636302.88</v>
      </c>
      <c r="G28" s="89">
        <f>SUM(G29:G32)</f>
        <v>696914.47</v>
      </c>
      <c r="H28" s="89">
        <f t="shared" ref="H28:I28" si="5">SUM(H29:H32)</f>
        <v>707368.19</v>
      </c>
      <c r="I28" s="137">
        <f t="shared" si="5"/>
        <v>717821.91</v>
      </c>
    </row>
    <row r="29" spans="1:9" x14ac:dyDescent="0.3">
      <c r="A29" s="299">
        <v>31</v>
      </c>
      <c r="B29" s="299"/>
      <c r="C29" s="299"/>
      <c r="D29" s="71" t="s">
        <v>22</v>
      </c>
      <c r="E29" s="175">
        <v>408523.04</v>
      </c>
      <c r="F29" s="69">
        <v>608753.84</v>
      </c>
      <c r="G29" s="88">
        <v>666901.23</v>
      </c>
      <c r="H29" s="88">
        <v>676904.75</v>
      </c>
      <c r="I29" s="138">
        <v>686908.27</v>
      </c>
    </row>
    <row r="30" spans="1:9" x14ac:dyDescent="0.3">
      <c r="A30" s="299">
        <v>32</v>
      </c>
      <c r="B30" s="299"/>
      <c r="C30" s="299"/>
      <c r="D30" s="71" t="s">
        <v>31</v>
      </c>
      <c r="E30" s="175">
        <v>28363.75</v>
      </c>
      <c r="F30" s="69">
        <v>27549.040000000001</v>
      </c>
      <c r="G30" s="88">
        <v>30013.24</v>
      </c>
      <c r="H30" s="88">
        <v>30463.439999999999</v>
      </c>
      <c r="I30" s="138">
        <v>30913.64</v>
      </c>
    </row>
    <row r="31" spans="1:9" x14ac:dyDescent="0.3">
      <c r="A31" s="299">
        <v>34</v>
      </c>
      <c r="B31" s="299"/>
      <c r="C31" s="299"/>
      <c r="D31" s="71" t="s">
        <v>90</v>
      </c>
      <c r="E31" s="173"/>
      <c r="F31" s="69"/>
      <c r="G31" s="88"/>
      <c r="H31" s="88"/>
      <c r="I31" s="136"/>
    </row>
    <row r="32" spans="1:9" ht="27" x14ac:dyDescent="0.3">
      <c r="A32" s="299">
        <v>37</v>
      </c>
      <c r="B32" s="299"/>
      <c r="C32" s="299"/>
      <c r="D32" s="71" t="s">
        <v>91</v>
      </c>
      <c r="E32" s="173"/>
      <c r="F32" s="69"/>
      <c r="G32" s="88"/>
      <c r="H32" s="88"/>
      <c r="I32" s="136"/>
    </row>
    <row r="33" spans="1:9" ht="27" x14ac:dyDescent="0.3">
      <c r="A33" s="299">
        <v>4</v>
      </c>
      <c r="B33" s="299"/>
      <c r="C33" s="299"/>
      <c r="D33" s="71" t="s">
        <v>23</v>
      </c>
      <c r="E33" s="173"/>
      <c r="F33" s="72">
        <f t="shared" ref="F33:I33" si="6">SUM(F34)</f>
        <v>0</v>
      </c>
      <c r="G33" s="72">
        <f t="shared" si="6"/>
        <v>0</v>
      </c>
      <c r="H33" s="89">
        <f t="shared" si="6"/>
        <v>0</v>
      </c>
      <c r="I33" s="72">
        <f t="shared" si="6"/>
        <v>0</v>
      </c>
    </row>
    <row r="34" spans="1:9" ht="27" x14ac:dyDescent="0.3">
      <c r="A34" s="299">
        <v>42</v>
      </c>
      <c r="B34" s="299"/>
      <c r="C34" s="299"/>
      <c r="D34" s="71" t="s">
        <v>92</v>
      </c>
      <c r="E34" s="173"/>
      <c r="F34" s="69"/>
      <c r="G34" s="88"/>
      <c r="H34" s="88"/>
      <c r="I34" s="136"/>
    </row>
    <row r="35" spans="1:9" x14ac:dyDescent="0.3">
      <c r="A35" s="306"/>
      <c r="B35" s="306"/>
      <c r="C35" s="306"/>
      <c r="D35" s="73" t="s">
        <v>93</v>
      </c>
      <c r="E35" s="74">
        <f t="shared" ref="E35:G35" si="7">SUM(E28+E33)</f>
        <v>436886.79</v>
      </c>
      <c r="F35" s="74">
        <f t="shared" si="7"/>
        <v>636302.88</v>
      </c>
      <c r="G35" s="90">
        <f t="shared" si="7"/>
        <v>696914.47</v>
      </c>
      <c r="H35" s="90">
        <f>(H28+H33)</f>
        <v>707368.19</v>
      </c>
      <c r="I35" s="74">
        <f>(I28+I33)</f>
        <v>717821.91</v>
      </c>
    </row>
    <row r="36" spans="1:9" x14ac:dyDescent="0.3">
      <c r="A36" s="75"/>
      <c r="B36" s="75"/>
      <c r="F36" s="76"/>
      <c r="G36" s="76"/>
      <c r="H36" s="88"/>
      <c r="I36" s="136"/>
    </row>
    <row r="37" spans="1:9" ht="26.4" x14ac:dyDescent="0.3">
      <c r="A37" s="307" t="s">
        <v>99</v>
      </c>
      <c r="B37" s="307"/>
      <c r="C37" s="307"/>
      <c r="D37" s="93" t="s">
        <v>100</v>
      </c>
      <c r="E37" s="93"/>
      <c r="F37" s="69"/>
      <c r="G37" s="88"/>
      <c r="H37" s="88"/>
      <c r="I37" s="136"/>
    </row>
    <row r="38" spans="1:9" ht="26.4" x14ac:dyDescent="0.3">
      <c r="A38" s="289" t="s">
        <v>99</v>
      </c>
      <c r="B38" s="289"/>
      <c r="C38" s="289"/>
      <c r="D38" s="99" t="s">
        <v>100</v>
      </c>
      <c r="E38" s="176"/>
      <c r="F38" s="69"/>
      <c r="G38" s="88"/>
      <c r="H38" s="88"/>
      <c r="I38" s="136"/>
    </row>
    <row r="39" spans="1:9" ht="26.4" x14ac:dyDescent="0.3">
      <c r="A39" s="289" t="s">
        <v>144</v>
      </c>
      <c r="B39" s="289"/>
      <c r="C39" s="289"/>
      <c r="D39" s="99" t="s">
        <v>102</v>
      </c>
      <c r="E39" s="176"/>
      <c r="F39" s="69"/>
      <c r="G39" s="88"/>
      <c r="H39" s="88"/>
      <c r="I39" s="136"/>
    </row>
    <row r="40" spans="1:9" x14ac:dyDescent="0.3">
      <c r="A40" s="290" t="s">
        <v>142</v>
      </c>
      <c r="B40" s="290"/>
      <c r="C40" s="290"/>
      <c r="D40" s="100" t="s">
        <v>143</v>
      </c>
      <c r="E40" s="177"/>
      <c r="F40" s="69"/>
      <c r="G40" s="88"/>
      <c r="H40" s="88"/>
      <c r="I40" s="136"/>
    </row>
    <row r="41" spans="1:9" x14ac:dyDescent="0.3">
      <c r="A41" s="314">
        <v>3</v>
      </c>
      <c r="B41" s="315"/>
      <c r="C41" s="316"/>
      <c r="D41" s="68" t="s">
        <v>19</v>
      </c>
      <c r="E41" s="181">
        <v>583.39</v>
      </c>
      <c r="F41" s="72">
        <v>0</v>
      </c>
      <c r="G41" s="89">
        <v>0</v>
      </c>
      <c r="H41" s="89">
        <v>0</v>
      </c>
      <c r="I41" s="72">
        <v>0</v>
      </c>
    </row>
    <row r="42" spans="1:9" x14ac:dyDescent="0.3">
      <c r="A42" s="314">
        <v>32</v>
      </c>
      <c r="B42" s="315"/>
      <c r="C42" s="316"/>
      <c r="D42" s="91" t="s">
        <v>31</v>
      </c>
      <c r="E42" s="179">
        <v>583.39</v>
      </c>
      <c r="F42" s="69">
        <v>0</v>
      </c>
      <c r="G42" s="88">
        <v>0</v>
      </c>
      <c r="H42" s="88">
        <v>0</v>
      </c>
      <c r="I42" s="69">
        <v>0</v>
      </c>
    </row>
    <row r="43" spans="1:9" s="105" customFormat="1" x14ac:dyDescent="0.3">
      <c r="A43" s="115"/>
      <c r="B43" s="116"/>
      <c r="C43" s="117"/>
      <c r="D43" s="120" t="s">
        <v>93</v>
      </c>
      <c r="E43" s="180">
        <v>583.39</v>
      </c>
      <c r="F43" s="118">
        <v>0</v>
      </c>
      <c r="G43" s="119">
        <v>0</v>
      </c>
      <c r="H43" s="119">
        <v>0</v>
      </c>
      <c r="I43" s="118">
        <v>0</v>
      </c>
    </row>
    <row r="44" spans="1:9" x14ac:dyDescent="0.3">
      <c r="A44" s="312"/>
      <c r="B44" s="312"/>
      <c r="C44" s="312"/>
      <c r="D44" s="312"/>
      <c r="E44" s="312"/>
      <c r="F44" s="312"/>
      <c r="G44" s="312"/>
      <c r="H44" s="313"/>
      <c r="I44" s="136"/>
    </row>
    <row r="45" spans="1:9" ht="26.4" x14ac:dyDescent="0.3">
      <c r="A45" s="289" t="s">
        <v>99</v>
      </c>
      <c r="B45" s="289"/>
      <c r="C45" s="289"/>
      <c r="D45" s="99" t="s">
        <v>100</v>
      </c>
      <c r="E45" s="99"/>
      <c r="F45" s="69"/>
      <c r="G45" s="88"/>
      <c r="H45" s="88"/>
      <c r="I45" s="136"/>
    </row>
    <row r="46" spans="1:9" ht="26.4" x14ac:dyDescent="0.3">
      <c r="A46" s="289" t="s">
        <v>101</v>
      </c>
      <c r="B46" s="289"/>
      <c r="C46" s="289"/>
      <c r="D46" s="99" t="s">
        <v>102</v>
      </c>
      <c r="E46" s="99"/>
      <c r="F46" s="69"/>
      <c r="G46" s="88"/>
      <c r="H46" s="88"/>
      <c r="I46" s="136"/>
    </row>
    <row r="47" spans="1:9" x14ac:dyDescent="0.3">
      <c r="A47" s="290" t="s">
        <v>104</v>
      </c>
      <c r="B47" s="290"/>
      <c r="C47" s="290"/>
      <c r="D47" s="100" t="s">
        <v>105</v>
      </c>
      <c r="E47" s="100"/>
      <c r="F47" s="69"/>
      <c r="G47" s="88"/>
      <c r="H47" s="88"/>
      <c r="I47" s="69"/>
    </row>
    <row r="48" spans="1:9" x14ac:dyDescent="0.3">
      <c r="A48" s="299">
        <v>3</v>
      </c>
      <c r="B48" s="299"/>
      <c r="C48" s="299"/>
      <c r="D48" s="71" t="s">
        <v>19</v>
      </c>
      <c r="E48" s="182">
        <v>0</v>
      </c>
      <c r="F48" s="89">
        <f>SUM(F49:F52)</f>
        <v>1447.31</v>
      </c>
      <c r="G48" s="89">
        <f>SUM(G49:G52)</f>
        <v>1070</v>
      </c>
      <c r="H48" s="89">
        <f t="shared" ref="H48:I48" si="8">SUM(H49:H52)</f>
        <v>1086.05</v>
      </c>
      <c r="I48" s="72">
        <f t="shared" si="8"/>
        <v>1102.33</v>
      </c>
    </row>
    <row r="49" spans="1:9" x14ac:dyDescent="0.3">
      <c r="A49" s="299">
        <v>31</v>
      </c>
      <c r="B49" s="299"/>
      <c r="C49" s="299"/>
      <c r="D49" s="71" t="s">
        <v>22</v>
      </c>
      <c r="E49" s="173"/>
      <c r="F49" s="69"/>
      <c r="G49" s="88"/>
      <c r="H49" s="88"/>
      <c r="I49" s="69"/>
    </row>
    <row r="50" spans="1:9" x14ac:dyDescent="0.3">
      <c r="A50" s="299">
        <v>32</v>
      </c>
      <c r="B50" s="299"/>
      <c r="C50" s="299"/>
      <c r="D50" s="71" t="s">
        <v>31</v>
      </c>
      <c r="E50" s="173">
        <v>0</v>
      </c>
      <c r="F50" s="69">
        <v>1447.31</v>
      </c>
      <c r="G50" s="88">
        <v>1070</v>
      </c>
      <c r="H50" s="88">
        <v>1086.05</v>
      </c>
      <c r="I50" s="69">
        <v>1102.33</v>
      </c>
    </row>
    <row r="51" spans="1:9" x14ac:dyDescent="0.3">
      <c r="A51" s="299">
        <v>34</v>
      </c>
      <c r="B51" s="299"/>
      <c r="C51" s="299"/>
      <c r="D51" s="71" t="s">
        <v>90</v>
      </c>
      <c r="E51" s="173"/>
      <c r="F51" s="69"/>
      <c r="G51" s="88"/>
      <c r="H51" s="88"/>
      <c r="I51" s="69"/>
    </row>
    <row r="52" spans="1:9" ht="27" x14ac:dyDescent="0.3">
      <c r="A52" s="299">
        <v>37</v>
      </c>
      <c r="B52" s="299"/>
      <c r="C52" s="299"/>
      <c r="D52" s="71" t="s">
        <v>91</v>
      </c>
      <c r="E52" s="173"/>
      <c r="F52" s="69"/>
      <c r="G52" s="88"/>
      <c r="H52" s="88"/>
      <c r="I52" s="69"/>
    </row>
    <row r="53" spans="1:9" ht="27" x14ac:dyDescent="0.3">
      <c r="A53" s="299">
        <v>4</v>
      </c>
      <c r="B53" s="299"/>
      <c r="C53" s="299"/>
      <c r="D53" s="71" t="s">
        <v>23</v>
      </c>
      <c r="E53" s="72">
        <f t="shared" ref="E53:I53" si="9">SUM(E54)</f>
        <v>0</v>
      </c>
      <c r="F53" s="72">
        <f t="shared" si="9"/>
        <v>0</v>
      </c>
      <c r="G53" s="89">
        <f t="shared" si="9"/>
        <v>0</v>
      </c>
      <c r="H53" s="89">
        <f t="shared" si="9"/>
        <v>0</v>
      </c>
      <c r="I53" s="72">
        <f t="shared" si="9"/>
        <v>0</v>
      </c>
    </row>
    <row r="54" spans="1:9" ht="27" x14ac:dyDescent="0.3">
      <c r="A54" s="299">
        <v>42</v>
      </c>
      <c r="B54" s="299"/>
      <c r="C54" s="299"/>
      <c r="D54" s="71" t="s">
        <v>92</v>
      </c>
      <c r="E54" s="173"/>
      <c r="F54" s="69"/>
      <c r="G54" s="88"/>
      <c r="H54" s="88"/>
      <c r="I54" s="69"/>
    </row>
    <row r="55" spans="1:9" x14ac:dyDescent="0.3">
      <c r="A55" s="306"/>
      <c r="B55" s="306"/>
      <c r="C55" s="306"/>
      <c r="D55" s="73" t="s">
        <v>93</v>
      </c>
      <c r="E55" s="74">
        <f>SUM(E48+E53)</f>
        <v>0</v>
      </c>
      <c r="F55" s="74">
        <f>SUM(F48+F53)</f>
        <v>1447.31</v>
      </c>
      <c r="G55" s="74">
        <f t="shared" ref="G55:I55" si="10">SUM(G48+G53)</f>
        <v>1070</v>
      </c>
      <c r="H55" s="90">
        <f t="shared" si="10"/>
        <v>1086.05</v>
      </c>
      <c r="I55" s="74">
        <f t="shared" si="10"/>
        <v>1102.33</v>
      </c>
    </row>
    <row r="56" spans="1:9" x14ac:dyDescent="0.3">
      <c r="A56" s="75"/>
      <c r="B56" s="75"/>
      <c r="F56" s="76"/>
      <c r="G56" s="76"/>
      <c r="H56" s="88"/>
      <c r="I56" s="136"/>
    </row>
    <row r="57" spans="1:9" ht="26.4" x14ac:dyDescent="0.3">
      <c r="A57" s="289" t="s">
        <v>99</v>
      </c>
      <c r="B57" s="289"/>
      <c r="C57" s="289"/>
      <c r="D57" s="99" t="s">
        <v>100</v>
      </c>
      <c r="E57" s="99"/>
      <c r="F57" s="69"/>
      <c r="G57" s="88"/>
      <c r="H57" s="147"/>
      <c r="I57" s="136"/>
    </row>
    <row r="58" spans="1:9" ht="26.4" x14ac:dyDescent="0.3">
      <c r="A58" s="289" t="s">
        <v>101</v>
      </c>
      <c r="B58" s="289"/>
      <c r="C58" s="289"/>
      <c r="D58" s="99" t="s">
        <v>102</v>
      </c>
      <c r="E58" s="99"/>
      <c r="F58" s="69"/>
      <c r="G58" s="88"/>
      <c r="H58" s="147"/>
      <c r="I58" s="136"/>
    </row>
    <row r="59" spans="1:9" x14ac:dyDescent="0.3">
      <c r="A59" s="290" t="s">
        <v>109</v>
      </c>
      <c r="B59" s="290"/>
      <c r="C59" s="290"/>
      <c r="D59" s="100" t="s">
        <v>110</v>
      </c>
      <c r="E59" s="100"/>
      <c r="F59" s="69"/>
      <c r="G59" s="88"/>
      <c r="H59" s="147"/>
      <c r="I59" s="136"/>
    </row>
    <row r="60" spans="1:9" x14ac:dyDescent="0.3">
      <c r="A60" s="299">
        <v>3</v>
      </c>
      <c r="B60" s="299"/>
      <c r="C60" s="299"/>
      <c r="D60" s="71" t="s">
        <v>19</v>
      </c>
      <c r="E60" s="173">
        <v>0</v>
      </c>
      <c r="F60" s="72">
        <v>66.36</v>
      </c>
      <c r="G60" s="89">
        <v>70</v>
      </c>
      <c r="H60" s="102">
        <v>71.05</v>
      </c>
      <c r="I60" s="136">
        <v>72.099999999999994</v>
      </c>
    </row>
    <row r="61" spans="1:9" x14ac:dyDescent="0.3">
      <c r="A61" s="299">
        <v>31</v>
      </c>
      <c r="B61" s="299"/>
      <c r="C61" s="299"/>
      <c r="D61" s="71" t="s">
        <v>22</v>
      </c>
      <c r="E61" s="173"/>
      <c r="F61" s="69"/>
      <c r="G61" s="88"/>
      <c r="H61" s="88"/>
      <c r="I61" s="136"/>
    </row>
    <row r="62" spans="1:9" x14ac:dyDescent="0.3">
      <c r="A62" s="299">
        <v>32</v>
      </c>
      <c r="B62" s="299"/>
      <c r="C62" s="299"/>
      <c r="D62" s="71" t="s">
        <v>31</v>
      </c>
      <c r="E62" s="173">
        <v>0</v>
      </c>
      <c r="F62" s="69">
        <v>66.36</v>
      </c>
      <c r="G62" s="88">
        <v>70</v>
      </c>
      <c r="H62" s="88">
        <v>71.05</v>
      </c>
      <c r="I62" s="136">
        <v>72.099999999999994</v>
      </c>
    </row>
    <row r="63" spans="1:9" x14ac:dyDescent="0.3">
      <c r="A63" s="299">
        <v>34</v>
      </c>
      <c r="B63" s="299"/>
      <c r="C63" s="299"/>
      <c r="D63" s="71" t="s">
        <v>90</v>
      </c>
      <c r="E63" s="173"/>
      <c r="F63" s="69"/>
      <c r="G63" s="88"/>
      <c r="H63" s="88"/>
      <c r="I63" s="136"/>
    </row>
    <row r="64" spans="1:9" ht="27" x14ac:dyDescent="0.3">
      <c r="A64" s="299">
        <v>37</v>
      </c>
      <c r="B64" s="299"/>
      <c r="C64" s="299"/>
      <c r="D64" s="71" t="s">
        <v>91</v>
      </c>
      <c r="E64" s="173"/>
      <c r="F64" s="69"/>
      <c r="G64" s="88"/>
      <c r="H64" s="88"/>
      <c r="I64" s="136"/>
    </row>
    <row r="65" spans="1:9" ht="27" x14ac:dyDescent="0.3">
      <c r="A65" s="299">
        <v>4</v>
      </c>
      <c r="B65" s="299"/>
      <c r="C65" s="299"/>
      <c r="D65" s="71" t="s">
        <v>23</v>
      </c>
      <c r="E65" s="173">
        <v>0</v>
      </c>
      <c r="F65" s="72">
        <f>SUM(F66)</f>
        <v>0</v>
      </c>
      <c r="G65" s="89">
        <f>SUM(G66)</f>
        <v>0</v>
      </c>
      <c r="H65" s="89">
        <f t="shared" ref="H65:I65" si="11">SUM(H66)</f>
        <v>0</v>
      </c>
      <c r="I65" s="72">
        <f t="shared" si="11"/>
        <v>0</v>
      </c>
    </row>
    <row r="66" spans="1:9" ht="27" x14ac:dyDescent="0.3">
      <c r="A66" s="299">
        <v>42</v>
      </c>
      <c r="B66" s="299"/>
      <c r="C66" s="299"/>
      <c r="D66" s="71" t="s">
        <v>92</v>
      </c>
      <c r="E66" s="173"/>
      <c r="F66" s="69"/>
      <c r="G66" s="88"/>
      <c r="H66" s="88"/>
      <c r="I66" s="136"/>
    </row>
    <row r="67" spans="1:9" x14ac:dyDescent="0.3">
      <c r="A67" s="317"/>
      <c r="B67" s="317"/>
      <c r="C67" s="317"/>
      <c r="D67" s="77" t="s">
        <v>93</v>
      </c>
      <c r="E67" s="183">
        <v>0</v>
      </c>
      <c r="F67" s="78">
        <f>SUM(F60+F65)</f>
        <v>66.36</v>
      </c>
      <c r="G67" s="78">
        <f t="shared" ref="G67:I67" si="12">SUM(G60+G65)</f>
        <v>70</v>
      </c>
      <c r="H67" s="148">
        <f t="shared" si="12"/>
        <v>71.05</v>
      </c>
      <c r="I67" s="78">
        <f t="shared" si="12"/>
        <v>72.099999999999994</v>
      </c>
    </row>
    <row r="68" spans="1:9" x14ac:dyDescent="0.3">
      <c r="A68" s="75"/>
      <c r="B68" s="75"/>
      <c r="F68" s="76"/>
      <c r="G68" s="76"/>
      <c r="H68" s="88"/>
      <c r="I68" s="136"/>
    </row>
    <row r="69" spans="1:9" ht="26.4" x14ac:dyDescent="0.3">
      <c r="A69" s="289" t="s">
        <v>99</v>
      </c>
      <c r="B69" s="289"/>
      <c r="C69" s="289"/>
      <c r="D69" s="99" t="s">
        <v>100</v>
      </c>
      <c r="E69" s="99"/>
      <c r="F69" s="69"/>
      <c r="G69" s="88"/>
      <c r="H69" s="88"/>
      <c r="I69" s="136"/>
    </row>
    <row r="70" spans="1:9" ht="26.4" x14ac:dyDescent="0.3">
      <c r="A70" s="289" t="s">
        <v>101</v>
      </c>
      <c r="B70" s="289"/>
      <c r="C70" s="289"/>
      <c r="D70" s="99" t="s">
        <v>102</v>
      </c>
      <c r="E70" s="99"/>
      <c r="F70" s="69"/>
      <c r="G70" s="88"/>
      <c r="H70" s="88"/>
      <c r="I70" s="136"/>
    </row>
    <row r="71" spans="1:9" x14ac:dyDescent="0.3">
      <c r="A71" s="290" t="s">
        <v>106</v>
      </c>
      <c r="B71" s="290"/>
      <c r="C71" s="290"/>
      <c r="D71" s="100" t="s">
        <v>107</v>
      </c>
      <c r="E71" s="100"/>
      <c r="F71" s="69"/>
      <c r="G71" s="88"/>
      <c r="H71" s="88"/>
      <c r="I71" s="136"/>
    </row>
    <row r="72" spans="1:9" x14ac:dyDescent="0.3">
      <c r="A72" s="299">
        <v>3</v>
      </c>
      <c r="B72" s="299"/>
      <c r="C72" s="299"/>
      <c r="D72" s="71" t="s">
        <v>19</v>
      </c>
      <c r="E72" s="72">
        <f t="shared" ref="E72:F72" si="13">SUM(E73:E76)</f>
        <v>4</v>
      </c>
      <c r="F72" s="72">
        <f t="shared" si="13"/>
        <v>1808.89</v>
      </c>
      <c r="G72" s="89">
        <f>SUM(G73:G76)</f>
        <v>1840</v>
      </c>
      <c r="H72" s="89">
        <f t="shared" ref="H72:I72" si="14">SUM(H73:H76)</f>
        <v>1867.6</v>
      </c>
      <c r="I72" s="72">
        <f t="shared" si="14"/>
        <v>1895.2</v>
      </c>
    </row>
    <row r="73" spans="1:9" x14ac:dyDescent="0.3">
      <c r="A73" s="299">
        <v>31</v>
      </c>
      <c r="B73" s="299"/>
      <c r="C73" s="299"/>
      <c r="D73" s="71" t="s">
        <v>22</v>
      </c>
      <c r="E73" s="173"/>
      <c r="F73" s="69"/>
      <c r="G73" s="88"/>
      <c r="H73" s="88"/>
      <c r="I73" s="136"/>
    </row>
    <row r="74" spans="1:9" x14ac:dyDescent="0.3">
      <c r="A74" s="299">
        <v>32</v>
      </c>
      <c r="B74" s="299"/>
      <c r="C74" s="299"/>
      <c r="D74" s="71" t="s">
        <v>31</v>
      </c>
      <c r="E74" s="175">
        <v>4</v>
      </c>
      <c r="F74" s="69">
        <v>1808.89</v>
      </c>
      <c r="G74" s="88">
        <v>1840</v>
      </c>
      <c r="H74" s="88">
        <v>1867.6</v>
      </c>
      <c r="I74" s="324">
        <v>1895.2</v>
      </c>
    </row>
    <row r="75" spans="1:9" x14ac:dyDescent="0.3">
      <c r="A75" s="299">
        <v>34</v>
      </c>
      <c r="B75" s="299"/>
      <c r="C75" s="299"/>
      <c r="D75" s="71" t="s">
        <v>90</v>
      </c>
      <c r="E75" s="173"/>
      <c r="F75" s="69"/>
      <c r="G75" s="88"/>
      <c r="H75" s="88"/>
      <c r="I75" s="324"/>
    </row>
    <row r="76" spans="1:9" ht="27" x14ac:dyDescent="0.3">
      <c r="A76" s="299">
        <v>37</v>
      </c>
      <c r="B76" s="299"/>
      <c r="C76" s="299"/>
      <c r="D76" s="71" t="s">
        <v>91</v>
      </c>
      <c r="E76" s="173"/>
      <c r="F76" s="69"/>
      <c r="G76" s="88"/>
      <c r="H76" s="88"/>
      <c r="I76" s="324"/>
    </row>
    <row r="77" spans="1:9" ht="27" x14ac:dyDescent="0.3">
      <c r="A77" s="299">
        <v>4</v>
      </c>
      <c r="B77" s="299"/>
      <c r="C77" s="299"/>
      <c r="D77" s="71" t="s">
        <v>23</v>
      </c>
      <c r="E77" s="173"/>
      <c r="F77" s="72">
        <v>0</v>
      </c>
      <c r="G77" s="89">
        <v>0</v>
      </c>
      <c r="H77" s="89">
        <v>0</v>
      </c>
      <c r="I77" s="323">
        <v>0</v>
      </c>
    </row>
    <row r="78" spans="1:9" ht="27" x14ac:dyDescent="0.3">
      <c r="A78" s="299">
        <v>42</v>
      </c>
      <c r="B78" s="299"/>
      <c r="C78" s="299"/>
      <c r="D78" s="71" t="s">
        <v>92</v>
      </c>
      <c r="E78" s="173"/>
      <c r="F78" s="69">
        <v>586.08000000000004</v>
      </c>
      <c r="G78" s="88">
        <v>610</v>
      </c>
      <c r="H78" s="88">
        <v>619.15</v>
      </c>
      <c r="I78" s="324">
        <v>628.29999999999995</v>
      </c>
    </row>
    <row r="79" spans="1:9" x14ac:dyDescent="0.3">
      <c r="A79" s="317"/>
      <c r="B79" s="317"/>
      <c r="C79" s="317"/>
      <c r="D79" s="77" t="s">
        <v>93</v>
      </c>
      <c r="E79" s="78">
        <f t="shared" ref="E79:I79" si="15">SUM(E72+E78)</f>
        <v>4</v>
      </c>
      <c r="F79" s="78">
        <f t="shared" si="15"/>
        <v>2394.9700000000003</v>
      </c>
      <c r="G79" s="78">
        <f>SUM(G72+G78)</f>
        <v>2450</v>
      </c>
      <c r="H79" s="148">
        <f t="shared" si="15"/>
        <v>2486.75</v>
      </c>
      <c r="I79" s="327">
        <f t="shared" si="15"/>
        <v>2523.5</v>
      </c>
    </row>
    <row r="80" spans="1:9" s="103" customFormat="1" x14ac:dyDescent="0.3">
      <c r="A80" s="291"/>
      <c r="B80" s="292"/>
      <c r="C80" s="319"/>
      <c r="D80" s="101"/>
      <c r="E80" s="101"/>
      <c r="F80" s="92"/>
      <c r="G80" s="102"/>
      <c r="H80" s="102"/>
      <c r="I80" s="152"/>
    </row>
    <row r="81" spans="1:9" ht="30.75" customHeight="1" x14ac:dyDescent="0.3">
      <c r="A81" s="320" t="s">
        <v>99</v>
      </c>
      <c r="B81" s="321"/>
      <c r="C81" s="322"/>
      <c r="D81" s="99" t="s">
        <v>100</v>
      </c>
      <c r="E81" s="99"/>
      <c r="F81" s="69"/>
      <c r="G81" s="69"/>
      <c r="H81" s="88"/>
      <c r="I81" s="136"/>
    </row>
    <row r="82" spans="1:9" ht="26.4" x14ac:dyDescent="0.3">
      <c r="A82" s="289" t="s">
        <v>101</v>
      </c>
      <c r="B82" s="289"/>
      <c r="C82" s="289"/>
      <c r="D82" s="99" t="s">
        <v>102</v>
      </c>
      <c r="E82" s="99"/>
      <c r="F82" s="69"/>
      <c r="G82" s="88"/>
      <c r="H82" s="88"/>
      <c r="I82" s="136"/>
    </row>
    <row r="83" spans="1:9" ht="26.4" x14ac:dyDescent="0.3">
      <c r="A83" s="290" t="s">
        <v>103</v>
      </c>
      <c r="B83" s="290"/>
      <c r="C83" s="290"/>
      <c r="D83" s="100" t="s">
        <v>66</v>
      </c>
      <c r="E83" s="100"/>
      <c r="F83" s="69"/>
      <c r="G83" s="88"/>
      <c r="H83" s="88"/>
      <c r="I83" s="136"/>
    </row>
    <row r="84" spans="1:9" x14ac:dyDescent="0.3">
      <c r="A84" s="299">
        <v>3</v>
      </c>
      <c r="B84" s="299"/>
      <c r="C84" s="299"/>
      <c r="D84" s="71" t="s">
        <v>19</v>
      </c>
      <c r="E84" s="72">
        <f>SUM(E85:E88)</f>
        <v>12228.66</v>
      </c>
      <c r="F84" s="72">
        <f>SUM(F85:F88)</f>
        <v>26686.489999999998</v>
      </c>
      <c r="G84" s="72">
        <f t="shared" ref="G84:I84" si="16">SUM(G85:G88)</f>
        <v>27230</v>
      </c>
      <c r="H84" s="89">
        <f t="shared" si="16"/>
        <v>27638.45</v>
      </c>
      <c r="I84" s="72">
        <f t="shared" si="16"/>
        <v>28046.9</v>
      </c>
    </row>
    <row r="85" spans="1:9" x14ac:dyDescent="0.3">
      <c r="A85" s="299">
        <v>31</v>
      </c>
      <c r="B85" s="299"/>
      <c r="C85" s="299"/>
      <c r="D85" s="71" t="s">
        <v>22</v>
      </c>
      <c r="E85" s="173">
        <v>9228.35</v>
      </c>
      <c r="F85" s="69">
        <v>17200</v>
      </c>
      <c r="G85" s="88">
        <v>17700</v>
      </c>
      <c r="H85" s="88">
        <v>17965.5</v>
      </c>
      <c r="I85" s="69">
        <v>18231</v>
      </c>
    </row>
    <row r="86" spans="1:9" x14ac:dyDescent="0.3">
      <c r="A86" s="299">
        <v>32</v>
      </c>
      <c r="B86" s="299"/>
      <c r="C86" s="299"/>
      <c r="D86" s="71" t="s">
        <v>31</v>
      </c>
      <c r="E86" s="173">
        <v>0</v>
      </c>
      <c r="F86" s="69">
        <v>9486.49</v>
      </c>
      <c r="G86" s="88">
        <v>9530</v>
      </c>
      <c r="H86" s="88">
        <v>9672.9500000000007</v>
      </c>
      <c r="I86" s="69">
        <v>9815.9</v>
      </c>
    </row>
    <row r="87" spans="1:9" x14ac:dyDescent="0.3">
      <c r="A87" s="299">
        <v>34</v>
      </c>
      <c r="B87" s="299"/>
      <c r="C87" s="299"/>
      <c r="D87" s="71" t="s">
        <v>90</v>
      </c>
      <c r="E87" s="173"/>
      <c r="F87" s="69"/>
      <c r="G87" s="88"/>
      <c r="H87" s="88"/>
      <c r="I87" s="136"/>
    </row>
    <row r="88" spans="1:9" ht="27" x14ac:dyDescent="0.3">
      <c r="A88" s="299">
        <v>37</v>
      </c>
      <c r="B88" s="299"/>
      <c r="C88" s="299"/>
      <c r="D88" s="71" t="s">
        <v>91</v>
      </c>
      <c r="E88" s="173">
        <v>3000.31</v>
      </c>
      <c r="F88" s="69"/>
      <c r="G88" s="88"/>
      <c r="H88" s="88"/>
      <c r="I88" s="136"/>
    </row>
    <row r="89" spans="1:9" ht="27" x14ac:dyDescent="0.3">
      <c r="A89" s="299">
        <v>4</v>
      </c>
      <c r="B89" s="299"/>
      <c r="C89" s="299"/>
      <c r="D89" s="71" t="s">
        <v>23</v>
      </c>
      <c r="E89" s="173">
        <v>2429.4299999999998</v>
      </c>
      <c r="F89" s="72">
        <f>SUM(F90)</f>
        <v>1592.68</v>
      </c>
      <c r="G89" s="72">
        <f t="shared" ref="G89:I89" si="17">SUM(G90)</f>
        <v>1670</v>
      </c>
      <c r="H89" s="89">
        <f t="shared" si="17"/>
        <v>1695.05</v>
      </c>
      <c r="I89" s="72">
        <f t="shared" si="17"/>
        <v>1720.1</v>
      </c>
    </row>
    <row r="90" spans="1:9" ht="27" x14ac:dyDescent="0.3">
      <c r="A90" s="299">
        <v>42</v>
      </c>
      <c r="B90" s="299"/>
      <c r="C90" s="299"/>
      <c r="D90" s="71" t="s">
        <v>92</v>
      </c>
      <c r="E90" s="173">
        <v>2429.4299999999998</v>
      </c>
      <c r="F90" s="69">
        <v>1592.68</v>
      </c>
      <c r="G90" s="88">
        <v>1670</v>
      </c>
      <c r="H90" s="88">
        <v>1695.05</v>
      </c>
      <c r="I90" s="136">
        <v>1720.1</v>
      </c>
    </row>
    <row r="91" spans="1:9" x14ac:dyDescent="0.3">
      <c r="A91" s="306"/>
      <c r="B91" s="306"/>
      <c r="C91" s="306"/>
      <c r="D91" s="73" t="s">
        <v>93</v>
      </c>
      <c r="E91" s="74">
        <f>SUM(E84+E89)</f>
        <v>14658.09</v>
      </c>
      <c r="F91" s="74">
        <f>SUM(F84+F89)</f>
        <v>28279.17</v>
      </c>
      <c r="G91" s="74">
        <f t="shared" ref="G91:I91" si="18">SUM(G84+G89)</f>
        <v>28900</v>
      </c>
      <c r="H91" s="90">
        <f t="shared" si="18"/>
        <v>29333.5</v>
      </c>
      <c r="I91" s="74">
        <f t="shared" si="18"/>
        <v>29767</v>
      </c>
    </row>
    <row r="92" spans="1:9" ht="26.4" x14ac:dyDescent="0.3">
      <c r="A92" s="289" t="s">
        <v>99</v>
      </c>
      <c r="B92" s="289"/>
      <c r="C92" s="289"/>
      <c r="D92" s="99" t="s">
        <v>100</v>
      </c>
      <c r="E92" s="99"/>
      <c r="F92" s="69"/>
      <c r="G92" s="88"/>
      <c r="H92" s="88"/>
      <c r="I92" s="136"/>
    </row>
    <row r="93" spans="1:9" ht="26.4" x14ac:dyDescent="0.3">
      <c r="A93" s="289" t="s">
        <v>101</v>
      </c>
      <c r="B93" s="289"/>
      <c r="C93" s="289"/>
      <c r="D93" s="99" t="s">
        <v>102</v>
      </c>
      <c r="E93" s="99"/>
      <c r="F93" s="69"/>
      <c r="G93" s="88"/>
      <c r="H93" s="88"/>
      <c r="I93" s="136"/>
    </row>
    <row r="94" spans="1:9" x14ac:dyDescent="0.3">
      <c r="A94" s="290" t="s">
        <v>108</v>
      </c>
      <c r="B94" s="290"/>
      <c r="C94" s="290"/>
      <c r="D94" s="100" t="s">
        <v>69</v>
      </c>
      <c r="E94" s="100"/>
      <c r="F94" s="69"/>
      <c r="G94" s="88"/>
      <c r="H94" s="88"/>
      <c r="I94" s="136"/>
    </row>
    <row r="95" spans="1:9" x14ac:dyDescent="0.3">
      <c r="A95" s="299">
        <v>3</v>
      </c>
      <c r="B95" s="299"/>
      <c r="C95" s="299"/>
      <c r="D95" s="71" t="s">
        <v>19</v>
      </c>
      <c r="E95" s="72">
        <f t="shared" ref="E95:I95" si="19">SUM(E96:E99)</f>
        <v>997.84</v>
      </c>
      <c r="F95" s="72">
        <f t="shared" si="19"/>
        <v>4600</v>
      </c>
      <c r="G95" s="72">
        <v>8000</v>
      </c>
      <c r="H95" s="89">
        <v>8120</v>
      </c>
      <c r="I95" s="72">
        <v>8241.24</v>
      </c>
    </row>
    <row r="96" spans="1:9" x14ac:dyDescent="0.3">
      <c r="A96" s="299">
        <v>31</v>
      </c>
      <c r="B96" s="299"/>
      <c r="C96" s="299"/>
      <c r="D96" s="71" t="s">
        <v>22</v>
      </c>
      <c r="E96" s="71"/>
      <c r="F96" s="69"/>
      <c r="G96" s="88"/>
      <c r="H96" s="88"/>
      <c r="I96" s="136"/>
    </row>
    <row r="97" spans="1:9" x14ac:dyDescent="0.3">
      <c r="A97" s="299">
        <v>32</v>
      </c>
      <c r="B97" s="299"/>
      <c r="C97" s="299"/>
      <c r="D97" s="71" t="s">
        <v>31</v>
      </c>
      <c r="E97" s="71">
        <v>997.84</v>
      </c>
      <c r="F97" s="69">
        <v>4500</v>
      </c>
      <c r="G97" s="88">
        <f>G95</f>
        <v>8000</v>
      </c>
      <c r="H97" s="88">
        <f t="shared" ref="H97:I97" si="20">H95</f>
        <v>8120</v>
      </c>
      <c r="I97" s="88">
        <f t="shared" si="20"/>
        <v>8241.24</v>
      </c>
    </row>
    <row r="98" spans="1:9" x14ac:dyDescent="0.3">
      <c r="A98" s="299">
        <v>34</v>
      </c>
      <c r="B98" s="299"/>
      <c r="C98" s="299"/>
      <c r="D98" s="71" t="s">
        <v>90</v>
      </c>
      <c r="E98" s="71"/>
      <c r="F98" s="69"/>
      <c r="G98" s="88"/>
      <c r="H98" s="88"/>
      <c r="I98" s="69"/>
    </row>
    <row r="99" spans="1:9" ht="27" x14ac:dyDescent="0.3">
      <c r="A99" s="299">
        <v>37</v>
      </c>
      <c r="B99" s="299"/>
      <c r="C99" s="299"/>
      <c r="D99" s="71" t="s">
        <v>91</v>
      </c>
      <c r="E99" s="71"/>
      <c r="F99" s="69">
        <v>100</v>
      </c>
      <c r="G99" s="88">
        <v>100</v>
      </c>
      <c r="H99" s="88">
        <v>101.5</v>
      </c>
      <c r="I99" s="69">
        <v>103</v>
      </c>
    </row>
    <row r="100" spans="1:9" ht="27" x14ac:dyDescent="0.3">
      <c r="A100" s="299">
        <v>4</v>
      </c>
      <c r="B100" s="299"/>
      <c r="C100" s="299"/>
      <c r="D100" s="71" t="s">
        <v>23</v>
      </c>
      <c r="E100" s="71"/>
      <c r="F100" s="72">
        <f t="shared" ref="F100:I100" si="21">SUM(F101)</f>
        <v>0</v>
      </c>
      <c r="G100" s="72">
        <f t="shared" si="21"/>
        <v>0</v>
      </c>
      <c r="H100" s="89">
        <f t="shared" si="21"/>
        <v>0</v>
      </c>
      <c r="I100" s="72">
        <f t="shared" si="21"/>
        <v>0</v>
      </c>
    </row>
    <row r="101" spans="1:9" ht="27" x14ac:dyDescent="0.3">
      <c r="A101" s="299">
        <v>42</v>
      </c>
      <c r="B101" s="299"/>
      <c r="C101" s="299"/>
      <c r="D101" s="71" t="s">
        <v>92</v>
      </c>
      <c r="E101" s="71"/>
      <c r="F101" s="69"/>
      <c r="G101" s="88"/>
      <c r="H101" s="88"/>
      <c r="I101" s="136"/>
    </row>
    <row r="102" spans="1:9" x14ac:dyDescent="0.3">
      <c r="A102" s="317"/>
      <c r="B102" s="317"/>
      <c r="C102" s="317"/>
      <c r="D102" s="77" t="s">
        <v>93</v>
      </c>
      <c r="E102" s="78">
        <f t="shared" ref="E102:I102" si="22">SUM(E95+E100)</f>
        <v>997.84</v>
      </c>
      <c r="F102" s="78">
        <f t="shared" si="22"/>
        <v>4600</v>
      </c>
      <c r="G102" s="78">
        <f>SUM(G95+G99)</f>
        <v>8100</v>
      </c>
      <c r="H102" s="78">
        <f t="shared" ref="H102:I102" si="23">SUM(H95+H99)</f>
        <v>8221.5</v>
      </c>
      <c r="I102" s="78">
        <f t="shared" si="23"/>
        <v>8344.24</v>
      </c>
    </row>
    <row r="103" spans="1:9" x14ac:dyDescent="0.3">
      <c r="A103" s="75"/>
      <c r="B103" s="75"/>
      <c r="F103" s="76"/>
      <c r="G103" s="76"/>
      <c r="H103" s="147"/>
      <c r="I103" s="136"/>
    </row>
    <row r="104" spans="1:9" ht="26.4" x14ac:dyDescent="0.3">
      <c r="A104" s="289" t="s">
        <v>99</v>
      </c>
      <c r="B104" s="289"/>
      <c r="C104" s="289"/>
      <c r="D104" s="68" t="s">
        <v>100</v>
      </c>
      <c r="E104" s="68"/>
      <c r="F104" s="69"/>
      <c r="G104" s="88"/>
      <c r="H104" s="88"/>
      <c r="I104" s="136"/>
    </row>
    <row r="105" spans="1:9" ht="26.4" x14ac:dyDescent="0.3">
      <c r="A105" s="299" t="s">
        <v>101</v>
      </c>
      <c r="B105" s="299"/>
      <c r="C105" s="299"/>
      <c r="D105" s="68" t="s">
        <v>102</v>
      </c>
      <c r="E105" s="68"/>
      <c r="F105" s="69"/>
      <c r="G105" s="88"/>
      <c r="H105" s="88"/>
      <c r="I105" s="136"/>
    </row>
    <row r="106" spans="1:9" ht="26.4" x14ac:dyDescent="0.3">
      <c r="A106" s="318" t="s">
        <v>111</v>
      </c>
      <c r="B106" s="318"/>
      <c r="C106" s="318"/>
      <c r="D106" s="70" t="s">
        <v>112</v>
      </c>
      <c r="E106" s="70"/>
      <c r="F106" s="69"/>
      <c r="G106" s="88"/>
      <c r="H106" s="88"/>
      <c r="I106" s="136"/>
    </row>
    <row r="107" spans="1:9" x14ac:dyDescent="0.3">
      <c r="A107" s="299">
        <v>3</v>
      </c>
      <c r="B107" s="299"/>
      <c r="C107" s="299"/>
      <c r="D107" s="71" t="s">
        <v>19</v>
      </c>
      <c r="E107" s="173">
        <v>0</v>
      </c>
      <c r="F107" s="69">
        <v>132.72</v>
      </c>
      <c r="G107" s="88">
        <v>140</v>
      </c>
      <c r="H107" s="88">
        <v>142.1</v>
      </c>
      <c r="I107" s="136">
        <v>144.19999999999999</v>
      </c>
    </row>
    <row r="108" spans="1:9" x14ac:dyDescent="0.3">
      <c r="A108" s="299">
        <v>31</v>
      </c>
      <c r="B108" s="299"/>
      <c r="C108" s="299"/>
      <c r="D108" s="71" t="s">
        <v>22</v>
      </c>
      <c r="E108" s="173"/>
      <c r="F108" s="69"/>
      <c r="G108" s="88"/>
      <c r="H108" s="88"/>
      <c r="I108" s="136"/>
    </row>
    <row r="109" spans="1:9" x14ac:dyDescent="0.3">
      <c r="A109" s="299">
        <v>32</v>
      </c>
      <c r="B109" s="299"/>
      <c r="C109" s="299"/>
      <c r="D109" s="71" t="s">
        <v>31</v>
      </c>
      <c r="E109" s="173"/>
      <c r="F109" s="69">
        <v>132.72</v>
      </c>
      <c r="G109" s="88">
        <v>140</v>
      </c>
      <c r="H109" s="88">
        <v>142.1</v>
      </c>
      <c r="I109" s="136">
        <v>144.19999999999999</v>
      </c>
    </row>
    <row r="110" spans="1:9" x14ac:dyDescent="0.3">
      <c r="A110" s="299">
        <v>34</v>
      </c>
      <c r="B110" s="299"/>
      <c r="C110" s="299"/>
      <c r="D110" s="71" t="s">
        <v>90</v>
      </c>
      <c r="E110" s="173"/>
      <c r="F110" s="69"/>
      <c r="G110" s="88"/>
      <c r="H110" s="88"/>
      <c r="I110" s="136"/>
    </row>
    <row r="111" spans="1:9" ht="27" x14ac:dyDescent="0.3">
      <c r="A111" s="299">
        <v>37</v>
      </c>
      <c r="B111" s="299"/>
      <c r="C111" s="299"/>
      <c r="D111" s="71" t="s">
        <v>91</v>
      </c>
      <c r="E111" s="173"/>
      <c r="F111" s="69"/>
      <c r="G111" s="88"/>
      <c r="H111" s="88"/>
      <c r="I111" s="136"/>
    </row>
    <row r="112" spans="1:9" ht="27" x14ac:dyDescent="0.3">
      <c r="A112" s="299">
        <v>4</v>
      </c>
      <c r="B112" s="299"/>
      <c r="C112" s="299"/>
      <c r="D112" s="71" t="s">
        <v>23</v>
      </c>
      <c r="E112" s="173"/>
      <c r="F112" s="72">
        <f t="shared" ref="F112:I112" si="24">SUM(F113)</f>
        <v>75</v>
      </c>
      <c r="G112" s="72">
        <f t="shared" si="24"/>
        <v>75</v>
      </c>
      <c r="H112" s="89">
        <f t="shared" si="24"/>
        <v>76.13</v>
      </c>
      <c r="I112" s="72">
        <f t="shared" si="24"/>
        <v>77.25</v>
      </c>
    </row>
    <row r="113" spans="1:9" ht="27" x14ac:dyDescent="0.3">
      <c r="A113" s="299">
        <v>42</v>
      </c>
      <c r="B113" s="299"/>
      <c r="C113" s="299"/>
      <c r="D113" s="71" t="s">
        <v>92</v>
      </c>
      <c r="E113" s="173"/>
      <c r="F113" s="69">
        <v>75</v>
      </c>
      <c r="G113" s="88">
        <v>75</v>
      </c>
      <c r="H113" s="88">
        <v>76.13</v>
      </c>
      <c r="I113" s="69">
        <v>77.25</v>
      </c>
    </row>
    <row r="114" spans="1:9" x14ac:dyDescent="0.3">
      <c r="A114" s="317"/>
      <c r="B114" s="317"/>
      <c r="C114" s="317"/>
      <c r="D114" s="77" t="s">
        <v>93</v>
      </c>
      <c r="E114" s="78">
        <f t="shared" ref="E114:I114" si="25">SUM(E107+E112)</f>
        <v>0</v>
      </c>
      <c r="F114" s="78">
        <f t="shared" si="25"/>
        <v>207.72</v>
      </c>
      <c r="G114" s="78">
        <f t="shared" si="25"/>
        <v>215</v>
      </c>
      <c r="H114" s="148">
        <f t="shared" si="25"/>
        <v>218.23</v>
      </c>
      <c r="I114" s="78">
        <f t="shared" si="25"/>
        <v>221.45</v>
      </c>
    </row>
    <row r="115" spans="1:9" x14ac:dyDescent="0.3">
      <c r="A115" s="291"/>
      <c r="B115" s="292"/>
      <c r="C115" s="292"/>
      <c r="D115" s="292"/>
      <c r="E115" s="292"/>
      <c r="F115" s="292"/>
      <c r="G115" s="292"/>
      <c r="H115" s="292"/>
      <c r="I115" s="136"/>
    </row>
    <row r="116" spans="1:9" ht="26.4" x14ac:dyDescent="0.3">
      <c r="A116" s="289" t="s">
        <v>99</v>
      </c>
      <c r="B116" s="289"/>
      <c r="C116" s="289"/>
      <c r="D116" s="99" t="s">
        <v>100</v>
      </c>
      <c r="E116" s="99"/>
      <c r="F116" s="92"/>
      <c r="G116" s="92"/>
      <c r="H116" s="102"/>
      <c r="I116" s="136"/>
    </row>
    <row r="117" spans="1:9" ht="26.4" x14ac:dyDescent="0.3">
      <c r="A117" s="289" t="s">
        <v>101</v>
      </c>
      <c r="B117" s="289"/>
      <c r="C117" s="289"/>
      <c r="D117" s="99" t="s">
        <v>102</v>
      </c>
      <c r="E117" s="99"/>
      <c r="F117" s="92"/>
      <c r="G117" s="92"/>
      <c r="H117" s="102"/>
      <c r="I117" s="136"/>
    </row>
    <row r="118" spans="1:9" ht="27" x14ac:dyDescent="0.3">
      <c r="A118" s="290" t="s">
        <v>145</v>
      </c>
      <c r="B118" s="290"/>
      <c r="C118" s="290"/>
      <c r="D118" s="104" t="s">
        <v>146</v>
      </c>
      <c r="E118" s="104"/>
      <c r="F118" s="92"/>
      <c r="G118" s="92"/>
      <c r="H118" s="102"/>
      <c r="I118" s="136"/>
    </row>
    <row r="119" spans="1:9" x14ac:dyDescent="0.3">
      <c r="A119" s="283">
        <v>3</v>
      </c>
      <c r="B119" s="284"/>
      <c r="C119" s="285"/>
      <c r="D119" s="101" t="s">
        <v>19</v>
      </c>
      <c r="E119" s="101">
        <f>SUM(E120:E122)</f>
        <v>668.09</v>
      </c>
      <c r="F119" s="92">
        <v>0</v>
      </c>
      <c r="G119" s="92">
        <v>0</v>
      </c>
      <c r="H119" s="92">
        <v>0</v>
      </c>
      <c r="I119" s="92">
        <v>0</v>
      </c>
    </row>
    <row r="120" spans="1:9" x14ac:dyDescent="0.3">
      <c r="A120" s="283">
        <v>32</v>
      </c>
      <c r="B120" s="284"/>
      <c r="C120" s="285"/>
      <c r="D120" s="122" t="s">
        <v>31</v>
      </c>
      <c r="E120" s="122">
        <v>668.09</v>
      </c>
      <c r="F120" s="92">
        <v>0</v>
      </c>
      <c r="G120" s="92">
        <v>0</v>
      </c>
      <c r="H120" s="92">
        <v>0</v>
      </c>
      <c r="I120" s="92">
        <v>0</v>
      </c>
    </row>
    <row r="121" spans="1:9" ht="28.8" x14ac:dyDescent="0.3">
      <c r="A121" s="293">
        <v>4</v>
      </c>
      <c r="B121" s="294"/>
      <c r="C121" s="295"/>
      <c r="D121" s="121" t="s">
        <v>147</v>
      </c>
      <c r="E121" s="121"/>
      <c r="F121" s="92">
        <v>0</v>
      </c>
      <c r="G121" s="92">
        <v>0</v>
      </c>
      <c r="H121" s="92">
        <v>0</v>
      </c>
      <c r="I121" s="92">
        <v>0</v>
      </c>
    </row>
    <row r="122" spans="1:9" ht="27" x14ac:dyDescent="0.3">
      <c r="A122" s="296">
        <v>42</v>
      </c>
      <c r="B122" s="297"/>
      <c r="C122" s="298"/>
      <c r="D122" s="71" t="s">
        <v>92</v>
      </c>
      <c r="E122" s="71"/>
      <c r="F122" s="92">
        <v>0</v>
      </c>
      <c r="G122" s="92">
        <v>0</v>
      </c>
      <c r="H122" s="92">
        <v>0</v>
      </c>
      <c r="I122" s="92">
        <v>0</v>
      </c>
    </row>
    <row r="123" spans="1:9" x14ac:dyDescent="0.3">
      <c r="A123" s="286"/>
      <c r="B123" s="287"/>
      <c r="C123" s="288"/>
      <c r="D123" s="108" t="s">
        <v>93</v>
      </c>
      <c r="E123" s="108">
        <v>668.09</v>
      </c>
      <c r="F123" s="92">
        <v>0</v>
      </c>
      <c r="G123" s="92">
        <v>0</v>
      </c>
      <c r="H123" s="92">
        <v>0</v>
      </c>
      <c r="I123" s="92">
        <v>0</v>
      </c>
    </row>
    <row r="124" spans="1:9" x14ac:dyDescent="0.3">
      <c r="A124" s="123"/>
      <c r="B124" s="123"/>
      <c r="C124" s="123"/>
      <c r="D124" s="124"/>
      <c r="E124" s="124"/>
      <c r="F124" s="125"/>
      <c r="G124" s="125"/>
      <c r="H124" s="149"/>
      <c r="I124" s="136"/>
    </row>
    <row r="125" spans="1:9" ht="26.4" x14ac:dyDescent="0.3">
      <c r="A125" s="289" t="s">
        <v>99</v>
      </c>
      <c r="B125" s="289"/>
      <c r="C125" s="289"/>
      <c r="D125" s="99" t="s">
        <v>100</v>
      </c>
      <c r="E125" s="99"/>
      <c r="F125" s="69"/>
      <c r="G125" s="69"/>
      <c r="H125" s="88"/>
      <c r="I125" s="136"/>
    </row>
    <row r="126" spans="1:9" x14ac:dyDescent="0.3">
      <c r="A126" s="289" t="s">
        <v>148</v>
      </c>
      <c r="B126" s="289"/>
      <c r="C126" s="289"/>
      <c r="D126" s="108" t="s">
        <v>149</v>
      </c>
      <c r="E126" s="108"/>
      <c r="F126" s="69"/>
      <c r="G126" s="69"/>
      <c r="H126" s="88"/>
      <c r="I126" s="136"/>
    </row>
    <row r="127" spans="1:9" x14ac:dyDescent="0.3">
      <c r="A127" s="290" t="s">
        <v>142</v>
      </c>
      <c r="B127" s="290"/>
      <c r="C127" s="290"/>
      <c r="D127" s="126" t="s">
        <v>18</v>
      </c>
      <c r="E127" s="126"/>
      <c r="F127" s="69"/>
      <c r="G127" s="69"/>
      <c r="H127" s="88"/>
      <c r="I127" s="136"/>
    </row>
    <row r="128" spans="1:9" x14ac:dyDescent="0.3">
      <c r="A128" s="293">
        <v>3</v>
      </c>
      <c r="B128" s="294"/>
      <c r="C128" s="295"/>
      <c r="D128" s="108" t="s">
        <v>19</v>
      </c>
      <c r="E128" s="108">
        <v>58.06</v>
      </c>
      <c r="F128" s="72">
        <v>0</v>
      </c>
      <c r="G128" s="72">
        <v>0</v>
      </c>
      <c r="H128" s="72">
        <v>0</v>
      </c>
      <c r="I128" s="72">
        <v>0</v>
      </c>
    </row>
    <row r="129" spans="1:9" x14ac:dyDescent="0.3">
      <c r="A129" s="293">
        <v>32</v>
      </c>
      <c r="B129" s="294"/>
      <c r="C129" s="295"/>
      <c r="D129" s="91" t="s">
        <v>31</v>
      </c>
      <c r="E129" s="91">
        <v>58.06</v>
      </c>
      <c r="F129" s="69"/>
      <c r="G129" s="69"/>
      <c r="H129" s="88"/>
      <c r="I129" s="136"/>
    </row>
    <row r="130" spans="1:9" x14ac:dyDescent="0.3">
      <c r="A130" s="286"/>
      <c r="B130" s="287"/>
      <c r="C130" s="288"/>
      <c r="D130" s="108" t="s">
        <v>93</v>
      </c>
      <c r="E130" s="108">
        <v>58.06</v>
      </c>
      <c r="F130" s="72">
        <v>0</v>
      </c>
      <c r="G130" s="72">
        <v>0</v>
      </c>
      <c r="H130" s="89">
        <v>0</v>
      </c>
      <c r="I130" s="72">
        <v>0</v>
      </c>
    </row>
    <row r="131" spans="1:9" x14ac:dyDescent="0.3">
      <c r="A131" s="75"/>
      <c r="B131" s="75"/>
      <c r="F131" s="76"/>
      <c r="G131" s="76"/>
      <c r="H131" s="150"/>
      <c r="I131" s="136"/>
    </row>
    <row r="132" spans="1:9" ht="26.4" x14ac:dyDescent="0.3">
      <c r="A132" s="289" t="s">
        <v>99</v>
      </c>
      <c r="B132" s="289"/>
      <c r="C132" s="289"/>
      <c r="D132" s="68" t="s">
        <v>100</v>
      </c>
      <c r="E132" s="68"/>
      <c r="F132" s="69"/>
      <c r="G132" s="88"/>
      <c r="H132" s="88"/>
      <c r="I132" s="136"/>
    </row>
    <row r="133" spans="1:9" x14ac:dyDescent="0.3">
      <c r="A133" s="289" t="s">
        <v>113</v>
      </c>
      <c r="B133" s="289"/>
      <c r="C133" s="289"/>
      <c r="D133" s="68" t="s">
        <v>114</v>
      </c>
      <c r="E133" s="68"/>
      <c r="F133" s="69"/>
      <c r="G133" s="88"/>
      <c r="H133" s="88"/>
      <c r="I133" s="136"/>
    </row>
    <row r="134" spans="1:9" x14ac:dyDescent="0.3">
      <c r="A134" s="290" t="s">
        <v>115</v>
      </c>
      <c r="B134" s="290"/>
      <c r="C134" s="290"/>
      <c r="D134" s="70" t="s">
        <v>116</v>
      </c>
      <c r="E134" s="70"/>
      <c r="F134" s="69"/>
      <c r="G134" s="88"/>
      <c r="H134" s="88"/>
      <c r="I134" s="136"/>
    </row>
    <row r="135" spans="1:9" x14ac:dyDescent="0.3">
      <c r="A135" s="299">
        <v>3</v>
      </c>
      <c r="B135" s="299"/>
      <c r="C135" s="299"/>
      <c r="D135" s="71" t="s">
        <v>19</v>
      </c>
      <c r="E135" s="173"/>
      <c r="F135" s="72">
        <f t="shared" ref="F135:I135" si="26">SUM(F136:F139)</f>
        <v>2000</v>
      </c>
      <c r="G135" s="72">
        <f t="shared" si="26"/>
        <v>2000</v>
      </c>
      <c r="H135" s="89">
        <f t="shared" si="26"/>
        <v>2030</v>
      </c>
      <c r="I135" s="72">
        <f t="shared" si="26"/>
        <v>2060</v>
      </c>
    </row>
    <row r="136" spans="1:9" x14ac:dyDescent="0.3">
      <c r="A136" s="299">
        <v>31</v>
      </c>
      <c r="B136" s="299"/>
      <c r="C136" s="299"/>
      <c r="D136" s="71" t="s">
        <v>22</v>
      </c>
      <c r="E136" s="173"/>
      <c r="F136" s="69"/>
      <c r="G136" s="88"/>
      <c r="H136" s="88"/>
      <c r="I136" s="136"/>
    </row>
    <row r="137" spans="1:9" x14ac:dyDescent="0.3">
      <c r="A137" s="299">
        <v>32</v>
      </c>
      <c r="B137" s="299"/>
      <c r="C137" s="299"/>
      <c r="D137" s="71" t="s">
        <v>31</v>
      </c>
      <c r="E137" s="173"/>
      <c r="F137" s="69"/>
      <c r="G137" s="88"/>
      <c r="H137" s="88"/>
      <c r="I137" s="69"/>
    </row>
    <row r="138" spans="1:9" x14ac:dyDescent="0.3">
      <c r="A138" s="299">
        <v>34</v>
      </c>
      <c r="B138" s="299"/>
      <c r="C138" s="299"/>
      <c r="D138" s="71" t="s">
        <v>90</v>
      </c>
      <c r="E138" s="173"/>
      <c r="F138" s="69"/>
      <c r="G138" s="88"/>
      <c r="H138" s="88"/>
      <c r="I138" s="69"/>
    </row>
    <row r="139" spans="1:9" ht="27" x14ac:dyDescent="0.3">
      <c r="A139" s="299">
        <v>37</v>
      </c>
      <c r="B139" s="299"/>
      <c r="C139" s="299"/>
      <c r="D139" s="71" t="s">
        <v>91</v>
      </c>
      <c r="E139" s="173"/>
      <c r="F139" s="69">
        <v>2000</v>
      </c>
      <c r="G139" s="88">
        <v>2000</v>
      </c>
      <c r="H139" s="88">
        <v>2030</v>
      </c>
      <c r="I139" s="69">
        <v>2060</v>
      </c>
    </row>
    <row r="140" spans="1:9" ht="27" x14ac:dyDescent="0.3">
      <c r="A140" s="299">
        <v>4</v>
      </c>
      <c r="B140" s="299"/>
      <c r="C140" s="299"/>
      <c r="D140" s="71" t="s">
        <v>23</v>
      </c>
      <c r="E140" s="173">
        <v>1469.89</v>
      </c>
      <c r="F140" s="72">
        <f t="shared" ref="F140:G140" si="27">SUM(F141)</f>
        <v>2700</v>
      </c>
      <c r="G140" s="89">
        <f t="shared" si="27"/>
        <v>2700</v>
      </c>
      <c r="H140" s="88">
        <v>2740.5</v>
      </c>
      <c r="I140" s="69">
        <v>2781</v>
      </c>
    </row>
    <row r="141" spans="1:9" ht="27" x14ac:dyDescent="0.3">
      <c r="A141" s="299">
        <v>42</v>
      </c>
      <c r="B141" s="299"/>
      <c r="C141" s="299"/>
      <c r="D141" s="71" t="s">
        <v>92</v>
      </c>
      <c r="E141" s="173">
        <v>1469.89</v>
      </c>
      <c r="F141" s="69">
        <v>2700</v>
      </c>
      <c r="G141" s="88">
        <v>2700</v>
      </c>
      <c r="H141" s="88">
        <v>2740.5</v>
      </c>
      <c r="I141" s="69">
        <v>2781</v>
      </c>
    </row>
    <row r="142" spans="1:9" x14ac:dyDescent="0.3">
      <c r="A142" s="317"/>
      <c r="B142" s="317"/>
      <c r="C142" s="317"/>
      <c r="D142" s="77" t="s">
        <v>93</v>
      </c>
      <c r="E142" s="183">
        <v>1469.89</v>
      </c>
      <c r="F142" s="78">
        <f t="shared" ref="F142:I142" si="28">SUM(F135+F140)</f>
        <v>4700</v>
      </c>
      <c r="G142" s="78">
        <f t="shared" si="28"/>
        <v>4700</v>
      </c>
      <c r="H142" s="148">
        <f t="shared" si="28"/>
        <v>4770.5</v>
      </c>
      <c r="I142" s="78">
        <f t="shared" si="28"/>
        <v>4841</v>
      </c>
    </row>
    <row r="143" spans="1:9" x14ac:dyDescent="0.3">
      <c r="A143" s="75"/>
      <c r="B143" s="75"/>
      <c r="F143" s="76"/>
      <c r="G143" s="76"/>
      <c r="H143" s="88"/>
      <c r="I143" s="136"/>
    </row>
    <row r="144" spans="1:9" ht="30" customHeight="1" x14ac:dyDescent="0.3">
      <c r="A144" s="289" t="s">
        <v>99</v>
      </c>
      <c r="B144" s="289"/>
      <c r="C144" s="289"/>
      <c r="D144" s="68" t="s">
        <v>100</v>
      </c>
      <c r="E144" s="68"/>
      <c r="F144" s="69"/>
      <c r="G144" s="88"/>
      <c r="H144" s="88"/>
      <c r="I144" s="136"/>
    </row>
    <row r="145" spans="1:9" x14ac:dyDescent="0.3">
      <c r="A145" s="289" t="s">
        <v>119</v>
      </c>
      <c r="B145" s="289"/>
      <c r="C145" s="289"/>
      <c r="D145" s="68" t="s">
        <v>121</v>
      </c>
      <c r="E145" s="68"/>
      <c r="F145" s="69"/>
      <c r="G145" s="88"/>
      <c r="H145" s="88"/>
      <c r="I145" s="324"/>
    </row>
    <row r="146" spans="1:9" x14ac:dyDescent="0.3">
      <c r="A146" s="290" t="s">
        <v>120</v>
      </c>
      <c r="B146" s="290"/>
      <c r="C146" s="290"/>
      <c r="D146" s="70" t="s">
        <v>122</v>
      </c>
      <c r="E146" s="70"/>
      <c r="F146" s="69"/>
      <c r="G146" s="88"/>
      <c r="H146" s="88"/>
      <c r="I146" s="324"/>
    </row>
    <row r="147" spans="1:9" x14ac:dyDescent="0.3">
      <c r="A147" s="299">
        <v>3</v>
      </c>
      <c r="B147" s="299"/>
      <c r="C147" s="299"/>
      <c r="D147" s="71" t="s">
        <v>19</v>
      </c>
      <c r="E147" s="173">
        <v>5202.51</v>
      </c>
      <c r="F147" s="72">
        <f t="shared" ref="F147:I147" si="29">SUM(F148:F151)</f>
        <v>11960</v>
      </c>
      <c r="G147" s="72">
        <f t="shared" si="29"/>
        <v>12500</v>
      </c>
      <c r="H147" s="89">
        <f t="shared" si="29"/>
        <v>12687.5</v>
      </c>
      <c r="I147" s="323">
        <f t="shared" si="29"/>
        <v>12875</v>
      </c>
    </row>
    <row r="148" spans="1:9" x14ac:dyDescent="0.3">
      <c r="A148" s="299">
        <v>31</v>
      </c>
      <c r="B148" s="299"/>
      <c r="C148" s="299"/>
      <c r="D148" s="71" t="s">
        <v>22</v>
      </c>
      <c r="E148" s="173"/>
      <c r="F148" s="69"/>
      <c r="G148" s="88"/>
      <c r="H148" s="88"/>
      <c r="I148" s="324"/>
    </row>
    <row r="149" spans="1:9" x14ac:dyDescent="0.3">
      <c r="A149" s="299">
        <v>32</v>
      </c>
      <c r="B149" s="299"/>
      <c r="C149" s="299"/>
      <c r="D149" s="71" t="s">
        <v>31</v>
      </c>
      <c r="E149" s="173">
        <v>5202.51</v>
      </c>
      <c r="F149" s="69">
        <v>11960</v>
      </c>
      <c r="G149" s="88">
        <v>12500</v>
      </c>
      <c r="H149" s="88">
        <v>12687.5</v>
      </c>
      <c r="I149" s="324">
        <v>12875</v>
      </c>
    </row>
    <row r="150" spans="1:9" x14ac:dyDescent="0.3">
      <c r="A150" s="299">
        <v>34</v>
      </c>
      <c r="B150" s="299"/>
      <c r="C150" s="299"/>
      <c r="D150" s="71" t="s">
        <v>90</v>
      </c>
      <c r="E150" s="173"/>
      <c r="F150" s="69"/>
      <c r="G150" s="88"/>
      <c r="H150" s="88"/>
      <c r="I150" s="324"/>
    </row>
    <row r="151" spans="1:9" ht="27" x14ac:dyDescent="0.3">
      <c r="A151" s="299">
        <v>37</v>
      </c>
      <c r="B151" s="299"/>
      <c r="C151" s="299"/>
      <c r="D151" s="71" t="s">
        <v>91</v>
      </c>
      <c r="E151" s="173"/>
      <c r="F151" s="69"/>
      <c r="G151" s="88"/>
      <c r="H151" s="88"/>
      <c r="I151" s="324"/>
    </row>
    <row r="152" spans="1:9" ht="27" x14ac:dyDescent="0.3">
      <c r="A152" s="299">
        <v>4</v>
      </c>
      <c r="B152" s="299"/>
      <c r="C152" s="299"/>
      <c r="D152" s="71" t="s">
        <v>23</v>
      </c>
      <c r="E152" s="173"/>
      <c r="F152" s="72">
        <f t="shared" ref="F152:I152" si="30">SUM(F153)</f>
        <v>0</v>
      </c>
      <c r="G152" s="89">
        <f t="shared" si="30"/>
        <v>0</v>
      </c>
      <c r="H152" s="89">
        <f t="shared" si="30"/>
        <v>0</v>
      </c>
      <c r="I152" s="323">
        <f t="shared" si="30"/>
        <v>0</v>
      </c>
    </row>
    <row r="153" spans="1:9" ht="27" x14ac:dyDescent="0.3">
      <c r="A153" s="299">
        <v>42</v>
      </c>
      <c r="B153" s="299"/>
      <c r="C153" s="299"/>
      <c r="D153" s="71" t="s">
        <v>92</v>
      </c>
      <c r="E153" s="173"/>
      <c r="F153" s="69"/>
      <c r="G153" s="88"/>
      <c r="H153" s="88"/>
      <c r="I153" s="324"/>
    </row>
    <row r="154" spans="1:9" x14ac:dyDescent="0.3">
      <c r="A154" s="300"/>
      <c r="B154" s="301"/>
      <c r="C154" s="302"/>
      <c r="D154" s="77" t="s">
        <v>93</v>
      </c>
      <c r="E154" s="183">
        <v>5202.51</v>
      </c>
      <c r="F154" s="78">
        <v>11960</v>
      </c>
      <c r="G154" s="78">
        <f>SUM(G149:G152)</f>
        <v>12500</v>
      </c>
      <c r="H154" s="78">
        <f t="shared" ref="H154:I154" si="31">SUM(H149:H152)</f>
        <v>12687.5</v>
      </c>
      <c r="I154" s="327">
        <f t="shared" si="31"/>
        <v>12875</v>
      </c>
    </row>
    <row r="155" spans="1:9" ht="30" customHeight="1" x14ac:dyDescent="0.3">
      <c r="A155" s="289" t="s">
        <v>99</v>
      </c>
      <c r="B155" s="289"/>
      <c r="C155" s="289"/>
      <c r="D155" s="68" t="s">
        <v>100</v>
      </c>
      <c r="E155" s="68"/>
      <c r="F155" s="69"/>
      <c r="G155" s="88"/>
      <c r="H155" s="88"/>
      <c r="I155" s="136"/>
    </row>
    <row r="156" spans="1:9" x14ac:dyDescent="0.3">
      <c r="A156" s="289" t="s">
        <v>119</v>
      </c>
      <c r="B156" s="289"/>
      <c r="C156" s="289"/>
      <c r="D156" s="68" t="s">
        <v>121</v>
      </c>
      <c r="E156" s="184"/>
      <c r="F156" s="69"/>
      <c r="G156" s="88"/>
      <c r="H156" s="88"/>
      <c r="I156" s="136"/>
    </row>
    <row r="157" spans="1:9" x14ac:dyDescent="0.3">
      <c r="A157" s="290" t="s">
        <v>108</v>
      </c>
      <c r="B157" s="290"/>
      <c r="C157" s="290"/>
      <c r="D157" s="70" t="s">
        <v>122</v>
      </c>
      <c r="E157" s="185"/>
      <c r="F157" s="69"/>
      <c r="G157" s="88"/>
      <c r="H157" s="88"/>
      <c r="I157" s="136"/>
    </row>
    <row r="158" spans="1:9" x14ac:dyDescent="0.3">
      <c r="A158" s="139"/>
      <c r="B158" s="140">
        <v>32</v>
      </c>
      <c r="C158" s="141"/>
      <c r="D158" s="68" t="s">
        <v>31</v>
      </c>
      <c r="E158" s="178">
        <v>0</v>
      </c>
      <c r="F158" s="69">
        <v>3486</v>
      </c>
      <c r="G158" s="88">
        <v>3500</v>
      </c>
      <c r="H158" s="88">
        <v>0</v>
      </c>
      <c r="I158" s="136">
        <v>0</v>
      </c>
    </row>
    <row r="159" spans="1:9" x14ac:dyDescent="0.3">
      <c r="A159" s="300"/>
      <c r="B159" s="301"/>
      <c r="C159" s="302"/>
      <c r="D159" s="77" t="s">
        <v>93</v>
      </c>
      <c r="E159" s="186">
        <v>0</v>
      </c>
      <c r="F159" s="72">
        <v>3486</v>
      </c>
      <c r="G159" s="89">
        <v>3500</v>
      </c>
      <c r="H159" s="89">
        <v>0</v>
      </c>
      <c r="I159" s="135">
        <v>0</v>
      </c>
    </row>
    <row r="160" spans="1:9" x14ac:dyDescent="0.3">
      <c r="A160" s="75"/>
      <c r="B160" s="75"/>
      <c r="F160" s="76"/>
      <c r="G160" s="76"/>
      <c r="H160" s="76"/>
      <c r="I160" s="136"/>
    </row>
    <row r="161" spans="1:9" ht="26.4" x14ac:dyDescent="0.3">
      <c r="A161" s="303" t="s">
        <v>99</v>
      </c>
      <c r="B161" s="304"/>
      <c r="C161" s="305"/>
      <c r="D161" s="68" t="s">
        <v>100</v>
      </c>
      <c r="E161" s="68"/>
      <c r="F161" s="69"/>
      <c r="G161" s="88"/>
      <c r="H161" s="88"/>
      <c r="I161" s="136"/>
    </row>
    <row r="162" spans="1:9" ht="26.4" x14ac:dyDescent="0.3">
      <c r="A162" s="289" t="s">
        <v>123</v>
      </c>
      <c r="B162" s="289"/>
      <c r="C162" s="289"/>
      <c r="D162" s="68" t="s">
        <v>125</v>
      </c>
      <c r="E162" s="68"/>
      <c r="F162" s="69"/>
      <c r="G162" s="88"/>
      <c r="H162" s="88"/>
      <c r="I162" s="136"/>
    </row>
    <row r="163" spans="1:9" ht="26.4" x14ac:dyDescent="0.3">
      <c r="A163" s="290" t="s">
        <v>124</v>
      </c>
      <c r="B163" s="290"/>
      <c r="C163" s="290"/>
      <c r="D163" s="70" t="s">
        <v>134</v>
      </c>
      <c r="E163" s="70"/>
      <c r="F163" s="69"/>
      <c r="G163" s="88"/>
      <c r="H163" s="88"/>
      <c r="I163" s="136"/>
    </row>
    <row r="164" spans="1:9" x14ac:dyDescent="0.3">
      <c r="A164" s="299">
        <v>3</v>
      </c>
      <c r="B164" s="299"/>
      <c r="C164" s="299"/>
      <c r="D164" s="71" t="s">
        <v>19</v>
      </c>
      <c r="E164" s="173">
        <v>66.900000000000006</v>
      </c>
      <c r="F164" s="72">
        <f>SUM(F169)</f>
        <v>80</v>
      </c>
      <c r="G164" s="72">
        <f t="shared" ref="G164:I164" si="32">SUM(G169)</f>
        <v>80</v>
      </c>
      <c r="H164" s="89">
        <f t="shared" si="32"/>
        <v>81.2</v>
      </c>
      <c r="I164" s="72">
        <f t="shared" si="32"/>
        <v>82.4</v>
      </c>
    </row>
    <row r="165" spans="1:9" x14ac:dyDescent="0.3">
      <c r="A165" s="299">
        <v>31</v>
      </c>
      <c r="B165" s="299"/>
      <c r="C165" s="299"/>
      <c r="D165" s="71" t="s">
        <v>22</v>
      </c>
      <c r="E165" s="173"/>
      <c r="F165" s="69"/>
      <c r="G165" s="88"/>
      <c r="H165" s="88"/>
      <c r="I165" s="69"/>
    </row>
    <row r="166" spans="1:9" x14ac:dyDescent="0.3">
      <c r="A166" s="299">
        <v>32</v>
      </c>
      <c r="B166" s="299"/>
      <c r="C166" s="299"/>
      <c r="D166" s="71" t="s">
        <v>31</v>
      </c>
      <c r="E166" s="173"/>
      <c r="F166" s="69"/>
      <c r="G166" s="88"/>
      <c r="H166" s="88"/>
      <c r="I166" s="69"/>
    </row>
    <row r="167" spans="1:9" x14ac:dyDescent="0.3">
      <c r="A167" s="299">
        <v>34</v>
      </c>
      <c r="B167" s="299"/>
      <c r="C167" s="299"/>
      <c r="D167" s="71" t="s">
        <v>90</v>
      </c>
      <c r="E167" s="173"/>
      <c r="F167" s="69"/>
      <c r="G167" s="88"/>
      <c r="H167" s="88"/>
      <c r="I167" s="69"/>
    </row>
    <row r="168" spans="1:9" ht="27" x14ac:dyDescent="0.3">
      <c r="A168" s="299">
        <v>37</v>
      </c>
      <c r="B168" s="299"/>
      <c r="C168" s="299"/>
      <c r="D168" s="71" t="s">
        <v>91</v>
      </c>
      <c r="E168" s="173"/>
      <c r="F168" s="69"/>
      <c r="G168" s="88"/>
      <c r="H168" s="88"/>
      <c r="I168" s="69"/>
    </row>
    <row r="169" spans="1:9" x14ac:dyDescent="0.3">
      <c r="A169" s="283">
        <v>38</v>
      </c>
      <c r="B169" s="297"/>
      <c r="C169" s="298"/>
      <c r="D169" s="71" t="s">
        <v>126</v>
      </c>
      <c r="E169" s="173">
        <v>66.900000000000006</v>
      </c>
      <c r="F169" s="69">
        <v>80</v>
      </c>
      <c r="G169" s="88">
        <v>80</v>
      </c>
      <c r="H169" s="88">
        <v>81.2</v>
      </c>
      <c r="I169" s="69">
        <v>82.4</v>
      </c>
    </row>
    <row r="170" spans="1:9" ht="27" x14ac:dyDescent="0.3">
      <c r="A170" s="299">
        <v>4</v>
      </c>
      <c r="B170" s="299"/>
      <c r="C170" s="299"/>
      <c r="D170" s="71" t="s">
        <v>23</v>
      </c>
      <c r="E170" s="173"/>
      <c r="F170" s="72">
        <f t="shared" ref="F170:G170" si="33">SUM(F171)</f>
        <v>0</v>
      </c>
      <c r="G170" s="89">
        <f t="shared" si="33"/>
        <v>0</v>
      </c>
      <c r="H170" s="89"/>
      <c r="I170" s="69"/>
    </row>
    <row r="171" spans="1:9" ht="27" x14ac:dyDescent="0.3">
      <c r="A171" s="299">
        <v>42</v>
      </c>
      <c r="B171" s="299"/>
      <c r="C171" s="299"/>
      <c r="D171" s="71" t="s">
        <v>92</v>
      </c>
      <c r="E171" s="173"/>
      <c r="F171" s="69"/>
      <c r="G171" s="88"/>
      <c r="H171" s="88"/>
      <c r="I171" s="69"/>
    </row>
    <row r="172" spans="1:9" x14ac:dyDescent="0.3">
      <c r="A172" s="283"/>
      <c r="B172" s="284"/>
      <c r="C172" s="285"/>
      <c r="D172" s="71" t="s">
        <v>93</v>
      </c>
      <c r="E172" s="173">
        <v>66.900000000000006</v>
      </c>
      <c r="F172" s="72">
        <v>80</v>
      </c>
      <c r="G172" s="72">
        <v>80</v>
      </c>
      <c r="H172" s="89">
        <f>H169</f>
        <v>81.2</v>
      </c>
      <c r="I172" s="89">
        <f>I169</f>
        <v>82.4</v>
      </c>
    </row>
    <row r="173" spans="1:9" x14ac:dyDescent="0.3">
      <c r="I173" s="136"/>
    </row>
    <row r="174" spans="1:9" ht="26.4" x14ac:dyDescent="0.3">
      <c r="A174" s="289" t="s">
        <v>99</v>
      </c>
      <c r="B174" s="289"/>
      <c r="C174" s="289"/>
      <c r="D174" s="68" t="s">
        <v>100</v>
      </c>
      <c r="E174" s="68"/>
      <c r="F174" s="69"/>
      <c r="G174" s="88"/>
      <c r="H174" s="88"/>
      <c r="I174" s="136"/>
    </row>
    <row r="175" spans="1:9" ht="26.4" x14ac:dyDescent="0.3">
      <c r="A175" s="289" t="s">
        <v>127</v>
      </c>
      <c r="B175" s="289"/>
      <c r="C175" s="289"/>
      <c r="D175" s="68" t="s">
        <v>129</v>
      </c>
      <c r="E175" s="68"/>
      <c r="F175" s="69"/>
      <c r="G175" s="88"/>
      <c r="H175" s="88"/>
      <c r="I175" s="136"/>
    </row>
    <row r="176" spans="1:9" ht="26.4" x14ac:dyDescent="0.3">
      <c r="A176" s="290" t="s">
        <v>128</v>
      </c>
      <c r="B176" s="290"/>
      <c r="C176" s="290"/>
      <c r="D176" s="70" t="s">
        <v>130</v>
      </c>
      <c r="E176" s="70"/>
      <c r="F176" s="69"/>
      <c r="G176" s="88"/>
      <c r="H176" s="88"/>
      <c r="I176" s="136"/>
    </row>
    <row r="177" spans="1:9" x14ac:dyDescent="0.3">
      <c r="A177" s="299">
        <v>3</v>
      </c>
      <c r="B177" s="299"/>
      <c r="C177" s="299"/>
      <c r="D177" s="71" t="s">
        <v>19</v>
      </c>
      <c r="E177" s="72">
        <f t="shared" ref="E177:I177" si="34">SUM(E178:E181)</f>
        <v>3050.95</v>
      </c>
      <c r="F177" s="72">
        <f t="shared" si="34"/>
        <v>48250</v>
      </c>
      <c r="G177" s="72">
        <f t="shared" si="34"/>
        <v>53650</v>
      </c>
      <c r="H177" s="89">
        <f t="shared" si="34"/>
        <v>54454.75</v>
      </c>
      <c r="I177" s="323">
        <f t="shared" si="34"/>
        <v>55262.87</v>
      </c>
    </row>
    <row r="178" spans="1:9" x14ac:dyDescent="0.3">
      <c r="A178" s="299">
        <v>31</v>
      </c>
      <c r="B178" s="299"/>
      <c r="C178" s="299"/>
      <c r="D178" s="71" t="s">
        <v>22</v>
      </c>
      <c r="E178" s="173"/>
      <c r="F178" s="69"/>
      <c r="G178" s="88"/>
      <c r="H178" s="88"/>
      <c r="I178" s="324"/>
    </row>
    <row r="179" spans="1:9" x14ac:dyDescent="0.3">
      <c r="A179" s="299">
        <v>32</v>
      </c>
      <c r="B179" s="299"/>
      <c r="C179" s="299"/>
      <c r="D179" s="71" t="s">
        <v>31</v>
      </c>
      <c r="E179" s="173">
        <v>3050.95</v>
      </c>
      <c r="F179" s="69">
        <v>48250</v>
      </c>
      <c r="G179" s="88">
        <v>53650</v>
      </c>
      <c r="H179" s="88">
        <v>54454.75</v>
      </c>
      <c r="I179" s="324">
        <v>55262.87</v>
      </c>
    </row>
    <row r="180" spans="1:9" x14ac:dyDescent="0.3">
      <c r="A180" s="299">
        <v>34</v>
      </c>
      <c r="B180" s="299"/>
      <c r="C180" s="299"/>
      <c r="D180" s="71" t="s">
        <v>90</v>
      </c>
      <c r="E180" s="173"/>
      <c r="F180" s="69"/>
      <c r="G180" s="88"/>
      <c r="H180" s="88"/>
      <c r="I180" s="324"/>
    </row>
    <row r="181" spans="1:9" ht="27" x14ac:dyDescent="0.3">
      <c r="A181" s="299">
        <v>37</v>
      </c>
      <c r="B181" s="299"/>
      <c r="C181" s="299"/>
      <c r="D181" s="71" t="s">
        <v>91</v>
      </c>
      <c r="E181" s="173"/>
      <c r="F181" s="69"/>
      <c r="G181" s="88"/>
      <c r="H181" s="88"/>
      <c r="I181" s="324"/>
    </row>
    <row r="182" spans="1:9" ht="27" x14ac:dyDescent="0.3">
      <c r="A182" s="299">
        <v>4</v>
      </c>
      <c r="B182" s="299"/>
      <c r="C182" s="299"/>
      <c r="D182" s="71" t="s">
        <v>23</v>
      </c>
      <c r="E182" s="173"/>
      <c r="F182" s="72">
        <f>SUM(F183:F184)</f>
        <v>183855</v>
      </c>
      <c r="G182" s="72">
        <f t="shared" ref="G182:H182" si="35">SUM(G183:G184)</f>
        <v>184155</v>
      </c>
      <c r="H182" s="89">
        <f t="shared" si="35"/>
        <v>186917.33000000002</v>
      </c>
      <c r="I182" s="323">
        <f>SUM(I183:I184)</f>
        <v>189679.65</v>
      </c>
    </row>
    <row r="183" spans="1:9" ht="27" x14ac:dyDescent="0.3">
      <c r="A183" s="299">
        <v>42</v>
      </c>
      <c r="B183" s="299"/>
      <c r="C183" s="299"/>
      <c r="D183" s="71" t="s">
        <v>92</v>
      </c>
      <c r="E183" s="173"/>
      <c r="F183" s="69">
        <v>59000</v>
      </c>
      <c r="G183" s="88">
        <v>59300</v>
      </c>
      <c r="H183" s="88">
        <v>60189.5</v>
      </c>
      <c r="I183" s="324">
        <v>61079</v>
      </c>
    </row>
    <row r="184" spans="1:9" ht="27" x14ac:dyDescent="0.3">
      <c r="A184" s="283">
        <v>45</v>
      </c>
      <c r="B184" s="297"/>
      <c r="C184" s="298"/>
      <c r="D184" s="71" t="s">
        <v>131</v>
      </c>
      <c r="E184" s="173"/>
      <c r="F184" s="69">
        <v>124855</v>
      </c>
      <c r="G184" s="69">
        <v>124855</v>
      </c>
      <c r="H184" s="88">
        <v>126727.83</v>
      </c>
      <c r="I184" s="324">
        <v>128600.65</v>
      </c>
    </row>
    <row r="185" spans="1:9" x14ac:dyDescent="0.3">
      <c r="A185" s="283"/>
      <c r="B185" s="284"/>
      <c r="C185" s="285"/>
      <c r="D185" s="71" t="s">
        <v>93</v>
      </c>
      <c r="E185" s="72">
        <f>SUM(E183:E184)</f>
        <v>0</v>
      </c>
      <c r="F185" s="72">
        <f>SUM(F183:F184)</f>
        <v>183855</v>
      </c>
      <c r="G185" s="72">
        <f t="shared" ref="G185:I185" si="36">SUM(G183:G184)</f>
        <v>184155</v>
      </c>
      <c r="H185" s="89">
        <f t="shared" si="36"/>
        <v>186917.33000000002</v>
      </c>
      <c r="I185" s="323">
        <f t="shared" si="36"/>
        <v>189679.65</v>
      </c>
    </row>
    <row r="186" spans="1:9" ht="26.4" x14ac:dyDescent="0.3">
      <c r="A186" s="290" t="s">
        <v>128</v>
      </c>
      <c r="B186" s="290"/>
      <c r="C186" s="290"/>
      <c r="D186" s="70" t="s">
        <v>130</v>
      </c>
      <c r="E186" s="185"/>
      <c r="F186" s="69"/>
      <c r="G186" s="88"/>
      <c r="H186" s="88"/>
      <c r="I186" s="324"/>
    </row>
    <row r="187" spans="1:9" x14ac:dyDescent="0.3">
      <c r="A187" s="299">
        <v>3</v>
      </c>
      <c r="B187" s="299"/>
      <c r="C187" s="299"/>
      <c r="D187" s="71" t="s">
        <v>19</v>
      </c>
      <c r="E187" s="173"/>
      <c r="F187" s="72">
        <v>14616.95</v>
      </c>
      <c r="G187" s="89">
        <v>14650</v>
      </c>
      <c r="H187" s="89">
        <v>14869.75</v>
      </c>
      <c r="I187" s="323">
        <v>15089.5</v>
      </c>
    </row>
    <row r="188" spans="1:9" x14ac:dyDescent="0.3">
      <c r="A188" s="299">
        <v>32</v>
      </c>
      <c r="B188" s="299"/>
      <c r="C188" s="299"/>
      <c r="D188" s="71" t="s">
        <v>31</v>
      </c>
      <c r="E188" s="173"/>
      <c r="F188" s="69">
        <v>14616.95</v>
      </c>
      <c r="G188" s="88">
        <v>14650</v>
      </c>
      <c r="H188" s="88">
        <v>14869.75</v>
      </c>
      <c r="I188" s="324">
        <v>15089.5</v>
      </c>
    </row>
    <row r="189" spans="1:9" ht="27" x14ac:dyDescent="0.3">
      <c r="A189" s="299">
        <v>4</v>
      </c>
      <c r="B189" s="299"/>
      <c r="C189" s="299"/>
      <c r="D189" s="71" t="s">
        <v>23</v>
      </c>
      <c r="E189" s="173"/>
      <c r="F189" s="106">
        <v>8477.65</v>
      </c>
      <c r="G189" s="106">
        <v>5900</v>
      </c>
      <c r="H189" s="151">
        <v>5988.5</v>
      </c>
      <c r="I189" s="328">
        <v>6077</v>
      </c>
    </row>
    <row r="190" spans="1:9" s="105" customFormat="1" ht="27" x14ac:dyDescent="0.3">
      <c r="A190" s="299">
        <v>42</v>
      </c>
      <c r="B190" s="299"/>
      <c r="C190" s="299"/>
      <c r="D190" s="71" t="s">
        <v>92</v>
      </c>
      <c r="E190" s="173"/>
      <c r="F190" s="118">
        <v>8477.65</v>
      </c>
      <c r="G190" s="118">
        <v>5900</v>
      </c>
      <c r="H190" s="119">
        <v>5988.5</v>
      </c>
      <c r="I190" s="329">
        <v>6077</v>
      </c>
    </row>
    <row r="191" spans="1:9" x14ac:dyDescent="0.3">
      <c r="A191" s="283"/>
      <c r="B191" s="284"/>
      <c r="C191" s="285"/>
      <c r="D191" s="71" t="s">
        <v>93</v>
      </c>
      <c r="E191" s="69">
        <f>SUM(E187+E189)</f>
        <v>0</v>
      </c>
      <c r="F191" s="69">
        <f>SUM(F187+F189)</f>
        <v>23094.6</v>
      </c>
      <c r="G191" s="69">
        <f t="shared" ref="G191:I191" si="37">SUM(G187+G189)</f>
        <v>20550</v>
      </c>
      <c r="H191" s="88">
        <f t="shared" si="37"/>
        <v>20858.25</v>
      </c>
      <c r="I191" s="324">
        <f t="shared" si="37"/>
        <v>21166.5</v>
      </c>
    </row>
    <row r="192" spans="1:9" x14ac:dyDescent="0.3">
      <c r="E192" s="106">
        <f>SUM(E16+E20+E35+E43+E123+E130+E154+E55+E67+E79+E91+E102+E114+E142+E159+E172+E185+E177)</f>
        <v>518755.75000000012</v>
      </c>
      <c r="F192" s="72">
        <v>713505.06</v>
      </c>
      <c r="G192" s="72">
        <v>1070187.6100000001</v>
      </c>
      <c r="H192" s="72">
        <v>1086240.44</v>
      </c>
      <c r="I192" s="323">
        <v>1102298.08</v>
      </c>
    </row>
    <row r="197" spans="1:7" x14ac:dyDescent="0.3">
      <c r="A197" t="s">
        <v>169</v>
      </c>
      <c r="G197" t="s">
        <v>161</v>
      </c>
    </row>
  </sheetData>
  <mergeCells count="178">
    <mergeCell ref="A164:C164"/>
    <mergeCell ref="A165:C165"/>
    <mergeCell ref="A166:C166"/>
    <mergeCell ref="A190:C190"/>
    <mergeCell ref="A182:C182"/>
    <mergeCell ref="A183:C183"/>
    <mergeCell ref="A169:C169"/>
    <mergeCell ref="A171:C171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6:C186"/>
    <mergeCell ref="A187:C187"/>
    <mergeCell ref="A188:C188"/>
    <mergeCell ref="A189:C189"/>
    <mergeCell ref="A114:C114"/>
    <mergeCell ref="A132:C132"/>
    <mergeCell ref="A133:C133"/>
    <mergeCell ref="A134:C134"/>
    <mergeCell ref="A135:C135"/>
    <mergeCell ref="A156:C156"/>
    <mergeCell ref="A155:C155"/>
    <mergeCell ref="A157:C157"/>
    <mergeCell ref="A154:C154"/>
    <mergeCell ref="A144:C144"/>
    <mergeCell ref="A145:C145"/>
    <mergeCell ref="A146:C146"/>
    <mergeCell ref="A147:C147"/>
    <mergeCell ref="A148:C148"/>
    <mergeCell ref="A149:C149"/>
    <mergeCell ref="A137:C137"/>
    <mergeCell ref="A138:C138"/>
    <mergeCell ref="A139:C139"/>
    <mergeCell ref="A140:C140"/>
    <mergeCell ref="A141:C141"/>
    <mergeCell ref="A142:C142"/>
    <mergeCell ref="A108:C108"/>
    <mergeCell ref="A109:C109"/>
    <mergeCell ref="A110:C110"/>
    <mergeCell ref="A111:C111"/>
    <mergeCell ref="A112:C112"/>
    <mergeCell ref="A113:C113"/>
    <mergeCell ref="A66:C66"/>
    <mergeCell ref="A67:C67"/>
    <mergeCell ref="A104:C104"/>
    <mergeCell ref="A105:C105"/>
    <mergeCell ref="A106:C106"/>
    <mergeCell ref="A107:C107"/>
    <mergeCell ref="A80:C80"/>
    <mergeCell ref="A81:C81"/>
    <mergeCell ref="A75:C75"/>
    <mergeCell ref="A86:C86"/>
    <mergeCell ref="A87:C87"/>
    <mergeCell ref="A88:C88"/>
    <mergeCell ref="A98:C98"/>
    <mergeCell ref="A60:C60"/>
    <mergeCell ref="A61:C61"/>
    <mergeCell ref="A62:C62"/>
    <mergeCell ref="A63:C63"/>
    <mergeCell ref="A64:C64"/>
    <mergeCell ref="A65:C65"/>
    <mergeCell ref="A100:C100"/>
    <mergeCell ref="A101:C101"/>
    <mergeCell ref="A102:C102"/>
    <mergeCell ref="A89:C89"/>
    <mergeCell ref="A90:C90"/>
    <mergeCell ref="A91:C91"/>
    <mergeCell ref="A99:C99"/>
    <mergeCell ref="A76:C76"/>
    <mergeCell ref="A77:C77"/>
    <mergeCell ref="A78:C78"/>
    <mergeCell ref="A79:C79"/>
    <mergeCell ref="A92:C92"/>
    <mergeCell ref="A93:C93"/>
    <mergeCell ref="A70:C70"/>
    <mergeCell ref="A71:C71"/>
    <mergeCell ref="A72:C72"/>
    <mergeCell ref="A73:C73"/>
    <mergeCell ref="A74:C74"/>
    <mergeCell ref="A30:C30"/>
    <mergeCell ref="A31:C31"/>
    <mergeCell ref="A32:C32"/>
    <mergeCell ref="A33:C33"/>
    <mergeCell ref="A34:C34"/>
    <mergeCell ref="A51:C51"/>
    <mergeCell ref="A52:C52"/>
    <mergeCell ref="A53:C53"/>
    <mergeCell ref="A54:C54"/>
    <mergeCell ref="A38:C38"/>
    <mergeCell ref="A39:C39"/>
    <mergeCell ref="A40:C40"/>
    <mergeCell ref="A48:C48"/>
    <mergeCell ref="A49:C49"/>
    <mergeCell ref="A50:C50"/>
    <mergeCell ref="A44:H44"/>
    <mergeCell ref="A41:C41"/>
    <mergeCell ref="A42:C42"/>
    <mergeCell ref="A35:C35"/>
    <mergeCell ref="A37:C37"/>
    <mergeCell ref="A1:G1"/>
    <mergeCell ref="A3:G3"/>
    <mergeCell ref="A5:C5"/>
    <mergeCell ref="A6:C6"/>
    <mergeCell ref="A7:C7"/>
    <mergeCell ref="A8:C8"/>
    <mergeCell ref="A15:C15"/>
    <mergeCell ref="A16:C16"/>
    <mergeCell ref="A25:C25"/>
    <mergeCell ref="A2:G2"/>
    <mergeCell ref="A26:C26"/>
    <mergeCell ref="A27:C27"/>
    <mergeCell ref="A28:C28"/>
    <mergeCell ref="A9:C9"/>
    <mergeCell ref="A10:C10"/>
    <mergeCell ref="A11:C11"/>
    <mergeCell ref="A12:C12"/>
    <mergeCell ref="A13:C13"/>
    <mergeCell ref="A14:C14"/>
    <mergeCell ref="A17:C17"/>
    <mergeCell ref="A18:C18"/>
    <mergeCell ref="A19:C19"/>
    <mergeCell ref="A20:C20"/>
    <mergeCell ref="A21:C21"/>
    <mergeCell ref="A22:C22"/>
    <mergeCell ref="A23:C23"/>
    <mergeCell ref="A29:C29"/>
    <mergeCell ref="A150:C150"/>
    <mergeCell ref="A151:C151"/>
    <mergeCell ref="A152:C152"/>
    <mergeCell ref="A153:C153"/>
    <mergeCell ref="A159:C159"/>
    <mergeCell ref="A161:C161"/>
    <mergeCell ref="A162:C162"/>
    <mergeCell ref="A45:C45"/>
    <mergeCell ref="A46:C46"/>
    <mergeCell ref="A47:C47"/>
    <mergeCell ref="A82:C82"/>
    <mergeCell ref="A83:C83"/>
    <mergeCell ref="A84:C84"/>
    <mergeCell ref="A85:C85"/>
    <mergeCell ref="A55:C55"/>
    <mergeCell ref="A69:C69"/>
    <mergeCell ref="A57:C57"/>
    <mergeCell ref="A58:C58"/>
    <mergeCell ref="A59:C59"/>
    <mergeCell ref="A94:C94"/>
    <mergeCell ref="A95:C95"/>
    <mergeCell ref="A96:C96"/>
    <mergeCell ref="A97:C97"/>
    <mergeCell ref="A191:C191"/>
    <mergeCell ref="A123:C123"/>
    <mergeCell ref="A125:C125"/>
    <mergeCell ref="A126:C126"/>
    <mergeCell ref="A127:C127"/>
    <mergeCell ref="A115:H115"/>
    <mergeCell ref="A128:C128"/>
    <mergeCell ref="A129:C129"/>
    <mergeCell ref="A130:C130"/>
    <mergeCell ref="A116:C116"/>
    <mergeCell ref="A117:C117"/>
    <mergeCell ref="A118:C118"/>
    <mergeCell ref="A121:C121"/>
    <mergeCell ref="A122:C122"/>
    <mergeCell ref="A119:C119"/>
    <mergeCell ref="A120:C120"/>
    <mergeCell ref="A136:C136"/>
    <mergeCell ref="A167:C167"/>
    <mergeCell ref="A168:C168"/>
    <mergeCell ref="A170:C170"/>
    <mergeCell ref="A184:C184"/>
    <mergeCell ref="A185:C185"/>
    <mergeCell ref="A172:C172"/>
    <mergeCell ref="A163:C163"/>
  </mergeCells>
  <phoneticPr fontId="0" type="noConversion"/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Pregled ukupni P i R po izvor</vt:lpstr>
      <vt:lpstr>II.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2024-10-30T07:54:24Z</cp:lastPrinted>
  <dcterms:created xsi:type="dcterms:W3CDTF">2022-08-12T12:51:27Z</dcterms:created>
  <dcterms:modified xsi:type="dcterms:W3CDTF">2024-10-30T08:00:41Z</dcterms:modified>
</cp:coreProperties>
</file>