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Tajnica\Desktop\STRANICA\"/>
    </mc:Choice>
  </mc:AlternateContent>
  <xr:revisionPtr revIDLastSave="0" documentId="8_{175E14CE-657D-42F0-919B-406BA36E9756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1. DIO" sheetId="1" r:id="rId1"/>
    <sheet name="2. DIO" sheetId="2" r:id="rId2"/>
    <sheet name="3. DIO " sheetId="5" r:id="rId3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2" l="1"/>
  <c r="G11" i="2"/>
  <c r="G12" i="2"/>
  <c r="G17" i="2"/>
  <c r="G18" i="2"/>
  <c r="G19" i="2"/>
  <c r="G20" i="2"/>
  <c r="G21" i="2"/>
  <c r="G22" i="2"/>
  <c r="G24" i="2"/>
  <c r="G25" i="2"/>
  <c r="G26" i="2"/>
  <c r="G27" i="2"/>
  <c r="D8" i="2"/>
  <c r="E10" i="2"/>
  <c r="G10" i="2" s="1"/>
  <c r="H88" i="5" l="1"/>
  <c r="E100" i="5"/>
  <c r="E46" i="5" l="1"/>
  <c r="H98" i="5" l="1"/>
  <c r="H99" i="5"/>
  <c r="G100" i="5"/>
  <c r="F100" i="5"/>
  <c r="H100" i="5" l="1"/>
  <c r="H53" i="5"/>
  <c r="H96" i="5" l="1"/>
  <c r="G94" i="5"/>
  <c r="F94" i="5"/>
  <c r="H64" i="5"/>
  <c r="H65" i="5"/>
  <c r="H66" i="5"/>
  <c r="H67" i="5"/>
  <c r="H68" i="5"/>
  <c r="H69" i="5"/>
  <c r="H71" i="5"/>
  <c r="H72" i="5"/>
  <c r="H73" i="5"/>
  <c r="H74" i="5"/>
  <c r="H76" i="5"/>
  <c r="H77" i="5"/>
  <c r="H78" i="5"/>
  <c r="H79" i="5"/>
  <c r="H80" i="5"/>
  <c r="H83" i="5"/>
  <c r="H84" i="5"/>
  <c r="H86" i="5"/>
  <c r="H87" i="5"/>
  <c r="H63" i="5"/>
  <c r="G89" i="5"/>
  <c r="F89" i="5"/>
  <c r="G85" i="5"/>
  <c r="F85" i="5"/>
  <c r="G81" i="5"/>
  <c r="G75" i="5"/>
  <c r="F75" i="5"/>
  <c r="G70" i="5"/>
  <c r="F70" i="5"/>
  <c r="G55" i="5"/>
  <c r="F55" i="5"/>
  <c r="G46" i="5"/>
  <c r="G8" i="5" s="1"/>
  <c r="F46" i="5"/>
  <c r="H49" i="5"/>
  <c r="H50" i="5"/>
  <c r="H51" i="5"/>
  <c r="H52" i="5"/>
  <c r="G17" i="5"/>
  <c r="F17" i="5"/>
  <c r="F10" i="5" s="1"/>
  <c r="H13" i="5"/>
  <c r="H14" i="5"/>
  <c r="H15" i="5"/>
  <c r="H16" i="5"/>
  <c r="H18" i="5"/>
  <c r="H19" i="5"/>
  <c r="H20" i="5"/>
  <c r="H21" i="5"/>
  <c r="H22" i="5"/>
  <c r="H23" i="5"/>
  <c r="H24" i="5"/>
  <c r="H25" i="5"/>
  <c r="H26" i="5"/>
  <c r="H27" i="5"/>
  <c r="H28" i="5"/>
  <c r="H30" i="5"/>
  <c r="H31" i="5"/>
  <c r="H32" i="5"/>
  <c r="H33" i="5"/>
  <c r="H34" i="5"/>
  <c r="H35" i="5"/>
  <c r="H36" i="5"/>
  <c r="H37" i="5"/>
  <c r="H48" i="5"/>
  <c r="H12" i="5"/>
  <c r="F16" i="2"/>
  <c r="G16" i="2" s="1"/>
  <c r="F13" i="2"/>
  <c r="F8" i="2" s="1"/>
  <c r="E13" i="2"/>
  <c r="E8" i="2" s="1"/>
  <c r="G8" i="2" l="1"/>
  <c r="F61" i="5"/>
  <c r="H75" i="5"/>
  <c r="H85" i="5"/>
  <c r="G61" i="5"/>
  <c r="G7" i="5" s="1"/>
  <c r="H81" i="5"/>
  <c r="F8" i="5"/>
  <c r="H70" i="5"/>
  <c r="H10" i="5"/>
  <c r="H94" i="5"/>
  <c r="H46" i="5"/>
  <c r="H17" i="5"/>
  <c r="H61" i="5" l="1"/>
  <c r="H8" i="5"/>
  <c r="F7" i="5"/>
  <c r="H7" i="5" s="1"/>
</calcChain>
</file>

<file path=xl/sharedStrings.xml><?xml version="1.0" encoding="utf-8"?>
<sst xmlns="http://schemas.openxmlformats.org/spreadsheetml/2006/main" count="187" uniqueCount="130">
  <si>
    <t>OSNOVNA ŠKOLA NOVIGRAD</t>
  </si>
  <si>
    <t>BUTKA KURJAKOVIĆA 7</t>
  </si>
  <si>
    <t>23312 NOVIGRAD</t>
  </si>
  <si>
    <t xml:space="preserve">POLUGODIŠNJI IZVJEŠTAJ O IZVRŠENJU FINANCIJSKOG PLANA ŠKOLE ZA 1.-6.2022. </t>
  </si>
  <si>
    <t>A. RAČUN PRIHODA I RASHODA</t>
  </si>
  <si>
    <t>Prihodi poslovanja</t>
  </si>
  <si>
    <t>Prihodi od prodaje nefinancijske imovine</t>
  </si>
  <si>
    <t>UKUPNO PRIHODI</t>
  </si>
  <si>
    <t>Rashodi poslovanja</t>
  </si>
  <si>
    <t>Rashodi za nabavu nefinancijske imovine</t>
  </si>
  <si>
    <t>UKUPNO RASHODI</t>
  </si>
  <si>
    <t>Financijski plan 
za 2022.</t>
  </si>
  <si>
    <t>B. RAČUN FINANCIRANJA</t>
  </si>
  <si>
    <t>Primici od financijske imovine i zaduživanja</t>
  </si>
  <si>
    <t>Izdaci za financijsku imovinu i otplate zajmova</t>
  </si>
  <si>
    <t>NETO FINANCIRANJE</t>
  </si>
  <si>
    <t>RAZLIKA VIŠAK/MANJAK</t>
  </si>
  <si>
    <t>C. RASPOLOŽIVA SREDSTVA IZ PRETHODNIH GODINA</t>
  </si>
  <si>
    <t>RASPOLOŽIVA SREDSTVA IZ PRETHODNIH GODINA</t>
  </si>
  <si>
    <t>VIŠAK/MANJAK + NETO FINANCIRANJE + RASPOLOŽIVA SREDSTVA IZ 
PRETHODNIH GODINA</t>
  </si>
  <si>
    <t>Račun/Pozicija</t>
  </si>
  <si>
    <t>Opis</t>
  </si>
  <si>
    <t>Prihodi od imovine</t>
  </si>
  <si>
    <t>Prihodi od financijske imovine</t>
  </si>
  <si>
    <t>Kamate na oročena sredstva i depozite po viđenju</t>
  </si>
  <si>
    <t>Prihodi od upravnih i administrativnih pristojbi, 
pristojbi po posebnim propisima i naknada</t>
  </si>
  <si>
    <t>Ostali nespomenuti prihodi</t>
  </si>
  <si>
    <t>Prihodi po posebnim propisima</t>
  </si>
  <si>
    <t>Prihodi iz nadležnog proračuna i od HZZO-a
temeljem ugovornih obveza</t>
  </si>
  <si>
    <t>Prihodi iz nadležnog proračuna za financiranje
redovne djelatnosti proračunskih korisnika</t>
  </si>
  <si>
    <t>Prihodi iz nadležnog proračuna za financiranje
rashoda poslovanja</t>
  </si>
  <si>
    <t>Razdjel 030</t>
  </si>
  <si>
    <t>Glava 030-04</t>
  </si>
  <si>
    <t>OSNOVNOŠKOLSKO OBRAZOVANJE</t>
  </si>
  <si>
    <t>Program 2202</t>
  </si>
  <si>
    <t>Osnovno školstvo - standard</t>
  </si>
  <si>
    <t>UPRAVNI ODJEL ZA OBRAZOVANJE, KULTURU I ŠPORT</t>
  </si>
  <si>
    <t>Funkcija: 0912</t>
  </si>
  <si>
    <t>Osnovno obrazovanje</t>
  </si>
  <si>
    <t>Aktivnost: A2202-01</t>
  </si>
  <si>
    <t>Djelatnost osnovnih škola</t>
  </si>
  <si>
    <t>Pozicija</t>
  </si>
  <si>
    <t>Konto</t>
  </si>
  <si>
    <t>Konto/Pozicija</t>
  </si>
  <si>
    <t>Službena putovanja</t>
  </si>
  <si>
    <t>Stručno usavršavanje zaposlenika</t>
  </si>
  <si>
    <t>Ostale naknade trošk. zaposlenima</t>
  </si>
  <si>
    <t>Uredski materijal i ostali materijalni rashodi</t>
  </si>
  <si>
    <t>Materijal i sirovine</t>
  </si>
  <si>
    <t>Energija</t>
  </si>
  <si>
    <t>El.energija</t>
  </si>
  <si>
    <t>Motorni benzin i dizel gorivo</t>
  </si>
  <si>
    <t>Ugljen, drva i teško ulje</t>
  </si>
  <si>
    <t>Sitni inventar i auto gume</t>
  </si>
  <si>
    <t>Službena radna i zaštitna odjeća i obuća</t>
  </si>
  <si>
    <t>Usluge telefona, pošte i prijevoza</t>
  </si>
  <si>
    <t>Komunalne usluge</t>
  </si>
  <si>
    <t>Zakupnine i najamnine</t>
  </si>
  <si>
    <t>Zdravstvene i veterinarske usluge</t>
  </si>
  <si>
    <t>Računalne usluge</t>
  </si>
  <si>
    <t>Ostale usluge</t>
  </si>
  <si>
    <t>Premije osiguranja</t>
  </si>
  <si>
    <t>Reprezentacija</t>
  </si>
  <si>
    <t>Članarine</t>
  </si>
  <si>
    <t>Pristojbe i naknade</t>
  </si>
  <si>
    <t>Ostali nespomenuti rashodi posl.</t>
  </si>
  <si>
    <t>Zatezne kamate</t>
  </si>
  <si>
    <t>Aktivnost: A2202-04</t>
  </si>
  <si>
    <t>Administracija i upravljanje</t>
  </si>
  <si>
    <t>Plaće za redovan rad</t>
  </si>
  <si>
    <t>Ostali rashodi za zaposlene</t>
  </si>
  <si>
    <t>Doprinosi za OZO</t>
  </si>
  <si>
    <t>Prijevoz na posao i s posla</t>
  </si>
  <si>
    <t>Program 2203</t>
  </si>
  <si>
    <t>Osnovno školstvo - iznad standarda</t>
  </si>
  <si>
    <t>Aktivnost: A2203-01</t>
  </si>
  <si>
    <t>Uredski materijal</t>
  </si>
  <si>
    <t>Aktivnost: A2203-04</t>
  </si>
  <si>
    <t>Podizanje kvalitete i standarda u školstvu</t>
  </si>
  <si>
    <t>Ostale naknade troškova zaposlenima</t>
  </si>
  <si>
    <t>Uredski materijal i ostali mat. rashodi</t>
  </si>
  <si>
    <t>Sitni inventar</t>
  </si>
  <si>
    <t>G07</t>
  </si>
  <si>
    <t>G0701</t>
  </si>
  <si>
    <t>G0702</t>
  </si>
  <si>
    <t>Licence</t>
  </si>
  <si>
    <t>Naknade trošk.osobama izvan rad.odn.</t>
  </si>
  <si>
    <t>Ostali nespomenuti rashodi poslovanja</t>
  </si>
  <si>
    <t>Uredska oprema i namještaj</t>
  </si>
  <si>
    <t>Knjige</t>
  </si>
  <si>
    <t>Laboratorijske usluge</t>
  </si>
  <si>
    <t>Funkcija: 0960</t>
  </si>
  <si>
    <t>Dodatne usluge u obrazovanju</t>
  </si>
  <si>
    <t>Aktivnost: A2203-27</t>
  </si>
  <si>
    <t>Udžbenici</t>
  </si>
  <si>
    <t>Pomoći iz inozemstva i subjekata unutar općeg proračuna</t>
  </si>
  <si>
    <t>Pomoći proračunskim korisnicima iz proračuna koji im nije nadležan</t>
  </si>
  <si>
    <t>Prihodi od prodaje proizvodai robe te pruženih usluga, prihodi od donacija</t>
  </si>
  <si>
    <t>Prihodi od prodaje proizvodai robe te pruženih usluga</t>
  </si>
  <si>
    <t>Tekuće pomoći iz proračunskim korisnicima iz proračuna koji im nije nadležan</t>
  </si>
  <si>
    <t>Prihodi od pruženih usluga</t>
  </si>
  <si>
    <t>Kapitalne pomoći iz proračuna koji im nije nadležan</t>
  </si>
  <si>
    <t>Donacije od pravnih i fizičkih osoba izvan općeg proračuna…</t>
  </si>
  <si>
    <t>Kapitalne donacije</t>
  </si>
  <si>
    <t>Tekuće donacije</t>
  </si>
  <si>
    <t>Intelektualne usluge</t>
  </si>
  <si>
    <t>Izvršenje             1.-6.2021.</t>
  </si>
  <si>
    <t>Izvršenje 
1.-6. 2022.</t>
  </si>
  <si>
    <t>IZVRŠENJE FINANCIJSKOG PLANA OSNOVNE ŠKOLE NOVIGRAD ZA
1. POLUGODIŠTE 2022. GODINE
POSEBNI DIO - RASHODI I IZDACI</t>
  </si>
  <si>
    <t>Novčana nak.posl.zbog nezapošlj.osob.s invalidItetom</t>
  </si>
  <si>
    <t>Izvor 
financiranja</t>
  </si>
  <si>
    <t>Računala i računalna oprema</t>
  </si>
  <si>
    <t>Novigrad, 15. srpnja 2022.</t>
  </si>
  <si>
    <t>UKUPNO:</t>
  </si>
  <si>
    <t>Izvršenje                           1.-6. 2021.</t>
  </si>
  <si>
    <t>Aktivnost: A2202-03</t>
  </si>
  <si>
    <t>Hitne intervencije u osnovnim školama</t>
  </si>
  <si>
    <t>Materijal i dijelovi za tekuće i inv.održ.</t>
  </si>
  <si>
    <t>Usluge tekućeg i investicijskog održ.                              **</t>
  </si>
  <si>
    <t>Računovođa:</t>
  </si>
  <si>
    <t>Ravnatelj:</t>
  </si>
  <si>
    <t>Štefanija Mikecin</t>
  </si>
  <si>
    <t>Branka Maroja, prof.</t>
  </si>
  <si>
    <t>Prihodi iz nadležnog proračuna za financiranje
rashoda za nabavu nefinancijske imovine</t>
  </si>
  <si>
    <t>Izvršenje
1.-6.  2022.</t>
  </si>
  <si>
    <t>Program 2202 Osnovno školstvo -standard</t>
  </si>
  <si>
    <t>Program 2203 Osnovno školstvo-iznad standarda</t>
  </si>
  <si>
    <t>Indeks 6/5*100</t>
  </si>
  <si>
    <t>Indeks 5/4*100</t>
  </si>
  <si>
    <t>IZVRŠENJE FINANCIJSKOG PLANA OSNOVNE ŠKOLE NOVIGRAD ZA
1. POLUGODIŠTE 2022. GODINE
OPĆI DIO - PRIHODI I PRIMICI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</si>
</sst>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n&quot;_-;\-* #,##0.00\ &quot;kn&quot;_-;_-* &quot;-&quot;??\ &quot;kn&quot;_-;_-@_-"/>
    <numFmt numFmtId="164" formatCode="#,##0.00_ ;\-#,##0.00\ 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89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wrapText="1"/>
    </xf>
    <xf numFmtId="0" fontId="1" fillId="0" borderId="2" xfId="0" applyFont="1" applyBorder="1"/>
    <xf numFmtId="0" fontId="1" fillId="0" borderId="0" xfId="0" applyFont="1" applyAlignment="1">
      <alignment horizontal="center" vertical="center" wrapText="1"/>
    </xf>
    <xf numFmtId="0" fontId="1" fillId="0" borderId="3" xfId="0" applyFont="1" applyBorder="1"/>
    <xf numFmtId="4" fontId="0" fillId="0" borderId="1" xfId="0" applyNumberFormat="1" applyBorder="1"/>
    <xf numFmtId="4" fontId="1" fillId="0" borderId="1" xfId="0" applyNumberFormat="1" applyFont="1" applyBorder="1"/>
    <xf numFmtId="0" fontId="2" fillId="0" borderId="2" xfId="0" applyFont="1" applyBorder="1"/>
    <xf numFmtId="4" fontId="2" fillId="0" borderId="2" xfId="0" applyNumberFormat="1" applyFont="1" applyBorder="1"/>
    <xf numFmtId="2" fontId="2" fillId="0" borderId="1" xfId="0" applyNumberFormat="1" applyFont="1" applyBorder="1"/>
    <xf numFmtId="4" fontId="1" fillId="0" borderId="2" xfId="0" applyNumberFormat="1" applyFont="1" applyBorder="1"/>
    <xf numFmtId="2" fontId="1" fillId="0" borderId="1" xfId="0" applyNumberFormat="1" applyFont="1" applyBorder="1"/>
    <xf numFmtId="0" fontId="1" fillId="2" borderId="2" xfId="0" applyFont="1" applyFill="1" applyBorder="1"/>
    <xf numFmtId="4" fontId="1" fillId="2" borderId="2" xfId="0" applyNumberFormat="1" applyFont="1" applyFill="1" applyBorder="1"/>
    <xf numFmtId="2" fontId="1" fillId="2" borderId="1" xfId="0" applyNumberFormat="1" applyFont="1" applyFill="1" applyBorder="1"/>
    <xf numFmtId="0" fontId="0" fillId="2" borderId="1" xfId="0" applyFill="1" applyBorder="1"/>
    <xf numFmtId="4" fontId="0" fillId="2" borderId="1" xfId="0" applyNumberFormat="1" applyFill="1" applyBorder="1"/>
    <xf numFmtId="2" fontId="0" fillId="2" borderId="1" xfId="0" applyNumberFormat="1" applyFont="1" applyFill="1" applyBorder="1"/>
    <xf numFmtId="4" fontId="1" fillId="2" borderId="1" xfId="0" applyNumberFormat="1" applyFont="1" applyFill="1" applyBorder="1"/>
    <xf numFmtId="4" fontId="0" fillId="0" borderId="0" xfId="0" applyNumberFormat="1"/>
    <xf numFmtId="0" fontId="2" fillId="0" borderId="1" xfId="0" applyFont="1" applyBorder="1"/>
    <xf numFmtId="0" fontId="2" fillId="0" borderId="0" xfId="0" applyFont="1"/>
    <xf numFmtId="4" fontId="2" fillId="0" borderId="1" xfId="0" applyNumberFormat="1" applyFont="1" applyBorder="1"/>
    <xf numFmtId="0" fontId="2" fillId="0" borderId="1" xfId="0" applyFont="1" applyFill="1" applyBorder="1"/>
    <xf numFmtId="4" fontId="2" fillId="0" borderId="1" xfId="0" applyNumberFormat="1" applyFont="1" applyFill="1" applyBorder="1"/>
    <xf numFmtId="0" fontId="2" fillId="0" borderId="1" xfId="0" applyFont="1" applyBorder="1" applyAlignment="1">
      <alignment horizontal="right"/>
    </xf>
    <xf numFmtId="0" fontId="1" fillId="2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vertical="top"/>
    </xf>
    <xf numFmtId="0" fontId="1" fillId="3" borderId="1" xfId="0" applyFont="1" applyFill="1" applyBorder="1" applyAlignment="1">
      <alignment vertical="top" wrapText="1"/>
    </xf>
    <xf numFmtId="0" fontId="1" fillId="3" borderId="2" xfId="0" applyFont="1" applyFill="1" applyBorder="1"/>
    <xf numFmtId="4" fontId="1" fillId="3" borderId="2" xfId="0" applyNumberFormat="1" applyFont="1" applyFill="1" applyBorder="1"/>
    <xf numFmtId="2" fontId="1" fillId="3" borderId="1" xfId="0" applyNumberFormat="1" applyFont="1" applyFill="1" applyBorder="1"/>
    <xf numFmtId="4" fontId="1" fillId="0" borderId="3" xfId="0" applyNumberFormat="1" applyFont="1" applyBorder="1"/>
    <xf numFmtId="0" fontId="1" fillId="0" borderId="2" xfId="0" applyFont="1" applyBorder="1" applyAlignment="1">
      <alignment wrapText="1"/>
    </xf>
    <xf numFmtId="0" fontId="0" fillId="0" borderId="2" xfId="0" applyFont="1" applyBorder="1"/>
    <xf numFmtId="4" fontId="0" fillId="0" borderId="2" xfId="0" applyNumberFormat="1" applyFont="1" applyBorder="1"/>
    <xf numFmtId="2" fontId="0" fillId="0" borderId="1" xfId="0" applyNumberFormat="1" applyFont="1" applyBorder="1"/>
    <xf numFmtId="0" fontId="0" fillId="0" borderId="1" xfId="0" applyFont="1" applyBorder="1"/>
    <xf numFmtId="4" fontId="0" fillId="0" borderId="1" xfId="0" applyNumberFormat="1" applyFont="1" applyBorder="1"/>
    <xf numFmtId="0" fontId="0" fillId="0" borderId="1" xfId="0" applyFont="1" applyBorder="1" applyAlignment="1">
      <alignment wrapText="1"/>
    </xf>
    <xf numFmtId="0" fontId="0" fillId="0" borderId="1" xfId="0" applyFont="1" applyFill="1" applyBorder="1"/>
    <xf numFmtId="0" fontId="0" fillId="0" borderId="0" xfId="0" applyFont="1"/>
    <xf numFmtId="0" fontId="1" fillId="2" borderId="1" xfId="0" applyFont="1" applyFill="1" applyBorder="1"/>
    <xf numFmtId="4" fontId="1" fillId="3" borderId="1" xfId="0" applyNumberFormat="1" applyFont="1" applyFill="1" applyBorder="1"/>
    <xf numFmtId="0" fontId="4" fillId="0" borderId="1" xfId="0" applyFont="1" applyFill="1" applyBorder="1"/>
    <xf numFmtId="0" fontId="1" fillId="0" borderId="1" xfId="0" applyFont="1" applyFill="1" applyBorder="1"/>
    <xf numFmtId="0" fontId="1" fillId="0" borderId="1" xfId="0" applyFont="1" applyBorder="1" applyAlignment="1">
      <alignment horizontal="right"/>
    </xf>
    <xf numFmtId="2" fontId="4" fillId="0" borderId="1" xfId="0" applyNumberFormat="1" applyFont="1" applyBorder="1"/>
    <xf numFmtId="164" fontId="1" fillId="0" borderId="1" xfId="1" applyNumberFormat="1" applyFont="1" applyBorder="1"/>
    <xf numFmtId="0" fontId="1" fillId="4" borderId="2" xfId="0" applyFont="1" applyFill="1" applyBorder="1" applyAlignment="1">
      <alignment horizontal="center"/>
    </xf>
    <xf numFmtId="0" fontId="0" fillId="4" borderId="2" xfId="0" applyFont="1" applyFill="1" applyBorder="1" applyAlignment="1"/>
    <xf numFmtId="0" fontId="0" fillId="4" borderId="2" xfId="0" applyFont="1" applyFill="1" applyBorder="1"/>
    <xf numFmtId="4" fontId="0" fillId="4" borderId="2" xfId="0" applyNumberFormat="1" applyFont="1" applyFill="1" applyBorder="1"/>
    <xf numFmtId="4" fontId="1" fillId="4" borderId="2" xfId="0" applyNumberFormat="1" applyFont="1" applyFill="1" applyBorder="1"/>
    <xf numFmtId="2" fontId="1" fillId="4" borderId="1" xfId="0" applyNumberFormat="1" applyFont="1" applyFill="1" applyBorder="1"/>
    <xf numFmtId="4" fontId="1" fillId="0" borderId="0" xfId="0" applyNumberFormat="1" applyFont="1"/>
    <xf numFmtId="4" fontId="1" fillId="0" borderId="2" xfId="0" applyNumberFormat="1" applyFont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2" xfId="0" applyNumberFormat="1" applyFont="1" applyBorder="1" applyAlignment="1">
      <alignment wrapText="1"/>
    </xf>
    <xf numFmtId="0" fontId="0" fillId="4" borderId="1" xfId="0" applyFont="1" applyFill="1" applyBorder="1"/>
    <xf numFmtId="0" fontId="1" fillId="3" borderId="4" xfId="0" applyFont="1" applyFill="1" applyBorder="1" applyAlignment="1">
      <alignment vertical="top"/>
    </xf>
    <xf numFmtId="0" fontId="1" fillId="3" borderId="5" xfId="0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/>
    </xf>
    <xf numFmtId="0" fontId="1" fillId="0" borderId="2" xfId="0" applyFont="1" applyBorder="1" applyAlignment="1">
      <alignment vertical="top"/>
    </xf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wrapText="1"/>
    </xf>
    <xf numFmtId="0" fontId="0" fillId="0" borderId="0" xfId="0" applyAlignmen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4" xfId="0" applyFont="1" applyFill="1" applyBorder="1" applyAlignment="1"/>
    <xf numFmtId="0" fontId="0" fillId="2" borderId="5" xfId="0" applyFill="1" applyBorder="1" applyAlignment="1"/>
    <xf numFmtId="0" fontId="1" fillId="2" borderId="4" xfId="0" applyFont="1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1" fillId="3" borderId="1" xfId="0" applyFont="1" applyFill="1" applyBorder="1" applyAlignment="1">
      <alignment vertical="top"/>
    </xf>
    <xf numFmtId="0" fontId="1" fillId="3" borderId="4" xfId="0" applyFont="1" applyFill="1" applyBorder="1" applyAlignment="1"/>
    <xf numFmtId="0" fontId="0" fillId="3" borderId="5" xfId="0" applyFill="1" applyBorder="1" applyAlignment="1"/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6"/>
  <sheetViews>
    <sheetView tabSelected="1" topLeftCell="A19" zoomScaleNormal="100" workbookViewId="0">
      <selection activeCell="H28" sqref="H28"/>
    </sheetView>
  </sheetViews>
  <sheetFormatPr defaultRowHeight="15" x14ac:dyDescent="0.25"/>
  <cols>
    <col min="1" max="1" width="59.7109375" customWidth="1"/>
    <col min="2" max="2" width="13.85546875" customWidth="1"/>
    <col min="3" max="3" width="15.28515625" customWidth="1"/>
    <col min="4" max="4" width="14.5703125" customWidth="1"/>
  </cols>
  <sheetData>
    <row r="1" spans="1:4" x14ac:dyDescent="0.25">
      <c r="A1" s="1" t="s">
        <v>0</v>
      </c>
      <c r="B1" s="1"/>
      <c r="C1" s="1"/>
      <c r="D1" s="1"/>
    </row>
    <row r="2" spans="1:4" x14ac:dyDescent="0.25">
      <c r="A2" t="s">
        <v>1</v>
      </c>
    </row>
    <row r="3" spans="1:4" x14ac:dyDescent="0.25">
      <c r="A3" t="s">
        <v>2</v>
      </c>
    </row>
    <row r="5" spans="1:4" x14ac:dyDescent="0.25">
      <c r="A5" t="s">
        <v>112</v>
      </c>
    </row>
    <row r="9" spans="1:4" s="77" customFormat="1" x14ac:dyDescent="0.25">
      <c r="A9" s="78" t="s">
        <v>3</v>
      </c>
      <c r="B9" s="78"/>
    </row>
    <row r="12" spans="1:4" s="1" customFormat="1" ht="30" x14ac:dyDescent="0.25">
      <c r="A12" s="1" t="s">
        <v>4</v>
      </c>
      <c r="B12" s="76" t="s">
        <v>106</v>
      </c>
      <c r="C12" s="9" t="s">
        <v>11</v>
      </c>
      <c r="D12" s="9" t="s">
        <v>107</v>
      </c>
    </row>
    <row r="14" spans="1:4" x14ac:dyDescent="0.25">
      <c r="A14" s="2" t="s">
        <v>5</v>
      </c>
      <c r="B14" s="11">
        <v>1465175.83</v>
      </c>
      <c r="C14" s="11">
        <v>3178180.56</v>
      </c>
      <c r="D14" s="11">
        <v>1569416.74</v>
      </c>
    </row>
    <row r="15" spans="1:4" x14ac:dyDescent="0.25">
      <c r="A15" s="2" t="s">
        <v>6</v>
      </c>
      <c r="B15" s="11">
        <v>0</v>
      </c>
      <c r="C15" s="11">
        <v>0</v>
      </c>
      <c r="D15" s="11">
        <v>0</v>
      </c>
    </row>
    <row r="16" spans="1:4" ht="15.75" thickBot="1" x14ac:dyDescent="0.3">
      <c r="A16" s="10" t="s">
        <v>7</v>
      </c>
      <c r="B16" s="38">
        <v>1465175.83</v>
      </c>
      <c r="C16" s="38">
        <v>3178180.56</v>
      </c>
      <c r="D16" s="38">
        <v>1569416.74</v>
      </c>
    </row>
    <row r="17" spans="1:4" ht="15.75" thickTop="1" x14ac:dyDescent="0.25">
      <c r="B17" s="25"/>
      <c r="C17" s="25"/>
      <c r="D17" s="25"/>
    </row>
    <row r="18" spans="1:4" x14ac:dyDescent="0.25">
      <c r="A18" s="2" t="s">
        <v>8</v>
      </c>
      <c r="B18" s="11">
        <v>1458369.1</v>
      </c>
      <c r="C18" s="11">
        <v>3183434.98</v>
      </c>
      <c r="D18" s="11">
        <v>1567638.53</v>
      </c>
    </row>
    <row r="19" spans="1:4" x14ac:dyDescent="0.25">
      <c r="A19" s="2" t="s">
        <v>9</v>
      </c>
      <c r="B19" s="11">
        <v>9890</v>
      </c>
      <c r="C19" s="11">
        <v>0</v>
      </c>
      <c r="D19" s="11">
        <v>0</v>
      </c>
    </row>
    <row r="20" spans="1:4" ht="15.75" thickBot="1" x14ac:dyDescent="0.3">
      <c r="A20" s="10" t="s">
        <v>10</v>
      </c>
      <c r="B20" s="38">
        <v>1468259.1</v>
      </c>
      <c r="C20" s="38">
        <v>3183434.98</v>
      </c>
      <c r="D20" s="38">
        <v>1567638.53</v>
      </c>
    </row>
    <row r="21" spans="1:4" ht="15.75" thickTop="1" x14ac:dyDescent="0.25">
      <c r="C21" s="25"/>
      <c r="D21" s="25"/>
    </row>
    <row r="22" spans="1:4" x14ac:dyDescent="0.25">
      <c r="C22" s="25"/>
      <c r="D22" s="25"/>
    </row>
    <row r="23" spans="1:4" x14ac:dyDescent="0.25">
      <c r="A23" s="1" t="s">
        <v>12</v>
      </c>
      <c r="B23" s="1"/>
      <c r="C23" s="25"/>
      <c r="D23" s="25"/>
    </row>
    <row r="24" spans="1:4" x14ac:dyDescent="0.25">
      <c r="C24" s="25"/>
      <c r="D24" s="25"/>
    </row>
    <row r="25" spans="1:4" x14ac:dyDescent="0.25">
      <c r="A25" s="2" t="s">
        <v>13</v>
      </c>
      <c r="B25" s="11">
        <v>0</v>
      </c>
      <c r="C25" s="11">
        <v>0</v>
      </c>
      <c r="D25" s="11">
        <v>0</v>
      </c>
    </row>
    <row r="26" spans="1:4" x14ac:dyDescent="0.25">
      <c r="A26" s="2" t="s">
        <v>14</v>
      </c>
      <c r="B26" s="11">
        <v>0</v>
      </c>
      <c r="C26" s="11">
        <v>0</v>
      </c>
      <c r="D26" s="11">
        <v>0</v>
      </c>
    </row>
    <row r="27" spans="1:4" x14ac:dyDescent="0.25">
      <c r="A27" s="3" t="s">
        <v>15</v>
      </c>
      <c r="B27" s="12">
        <v>0</v>
      </c>
      <c r="C27" s="12">
        <v>0</v>
      </c>
      <c r="D27" s="11">
        <v>0</v>
      </c>
    </row>
    <row r="28" spans="1:4" x14ac:dyDescent="0.25">
      <c r="B28" s="25"/>
      <c r="C28" s="25"/>
      <c r="D28" s="25"/>
    </row>
    <row r="29" spans="1:4" x14ac:dyDescent="0.25">
      <c r="A29" s="3" t="s">
        <v>16</v>
      </c>
      <c r="B29" s="12">
        <v>3083.27</v>
      </c>
      <c r="C29" s="12">
        <v>5254.42</v>
      </c>
      <c r="D29" s="12">
        <v>1778.21</v>
      </c>
    </row>
    <row r="32" spans="1:4" x14ac:dyDescent="0.25">
      <c r="A32" s="1" t="s">
        <v>17</v>
      </c>
      <c r="B32" s="1"/>
    </row>
    <row r="34" spans="1:4" x14ac:dyDescent="0.25">
      <c r="A34" s="3" t="s">
        <v>18</v>
      </c>
      <c r="B34" s="3"/>
      <c r="C34" s="3"/>
      <c r="D34" s="3"/>
    </row>
    <row r="36" spans="1:4" ht="45" x14ac:dyDescent="0.25">
      <c r="A36" s="4" t="s">
        <v>19</v>
      </c>
      <c r="B36" s="4"/>
      <c r="C36" s="3"/>
      <c r="D36" s="12"/>
    </row>
  </sheetData>
  <pageMargins left="0.7" right="0.7" top="0.75" bottom="0.75" header="0.3" footer="0.3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28"/>
  <sheetViews>
    <sheetView zoomScaleNormal="100" workbookViewId="0">
      <selection activeCell="G29" sqref="G29"/>
    </sheetView>
  </sheetViews>
  <sheetFormatPr defaultRowHeight="15" x14ac:dyDescent="0.25"/>
  <cols>
    <col min="1" max="1" width="8.140625" customWidth="1"/>
    <col min="3" max="3" width="46.5703125" customWidth="1"/>
    <col min="4" max="4" width="15.85546875" customWidth="1"/>
    <col min="5" max="5" width="14.5703125" customWidth="1"/>
    <col min="6" max="6" width="13.7109375" bestFit="1" customWidth="1"/>
  </cols>
  <sheetData>
    <row r="3" spans="1:7" x14ac:dyDescent="0.25">
      <c r="A3" s="80" t="s">
        <v>129</v>
      </c>
      <c r="B3" s="81"/>
      <c r="C3" s="81"/>
      <c r="D3" s="81"/>
      <c r="E3" s="81"/>
      <c r="F3" s="81"/>
      <c r="G3" s="81"/>
    </row>
    <row r="4" spans="1:7" x14ac:dyDescent="0.25">
      <c r="A4" s="81"/>
      <c r="B4" s="81"/>
      <c r="C4" s="81"/>
      <c r="D4" s="81"/>
      <c r="E4" s="81"/>
      <c r="F4" s="81"/>
      <c r="G4" s="81"/>
    </row>
    <row r="5" spans="1:7" ht="27" customHeight="1" x14ac:dyDescent="0.25">
      <c r="A5" s="81"/>
      <c r="B5" s="81"/>
      <c r="C5" s="81"/>
      <c r="D5" s="81"/>
      <c r="E5" s="81"/>
      <c r="F5" s="81"/>
      <c r="G5" s="81"/>
    </row>
    <row r="6" spans="1:7" ht="45" x14ac:dyDescent="0.25">
      <c r="A6" s="79" t="s">
        <v>43</v>
      </c>
      <c r="B6" s="79"/>
      <c r="C6" s="5" t="s">
        <v>21</v>
      </c>
      <c r="D6" s="6" t="s">
        <v>114</v>
      </c>
      <c r="E6" s="6" t="s">
        <v>11</v>
      </c>
      <c r="F6" s="6" t="s">
        <v>124</v>
      </c>
      <c r="G6" s="6" t="s">
        <v>128</v>
      </c>
    </row>
    <row r="7" spans="1:7" x14ac:dyDescent="0.25">
      <c r="A7" s="72"/>
      <c r="B7" s="72">
        <v>1</v>
      </c>
      <c r="C7" s="73">
        <v>2</v>
      </c>
      <c r="D7" s="74">
        <v>3</v>
      </c>
      <c r="E7" s="74">
        <v>4</v>
      </c>
      <c r="F7" s="74">
        <v>5</v>
      </c>
      <c r="G7" s="75">
        <v>6</v>
      </c>
    </row>
    <row r="8" spans="1:7" x14ac:dyDescent="0.25">
      <c r="A8" s="8">
        <v>6</v>
      </c>
      <c r="B8" s="8"/>
      <c r="C8" s="8" t="s">
        <v>5</v>
      </c>
      <c r="D8" s="16">
        <f>(D9+D13+D16+D19+D22+D25)</f>
        <v>1465175.83</v>
      </c>
      <c r="E8" s="16">
        <f>SUM(E9+E13+E16+E19+E25)</f>
        <v>3178180.56</v>
      </c>
      <c r="F8" s="16">
        <f>SUM(F9+F13+F16+F19+F25)</f>
        <v>1569416.74</v>
      </c>
      <c r="G8" s="12">
        <f>F8/E8*100</f>
        <v>49.38098104784833</v>
      </c>
    </row>
    <row r="9" spans="1:7" ht="30" x14ac:dyDescent="0.25">
      <c r="A9" s="8">
        <v>63</v>
      </c>
      <c r="B9" s="8"/>
      <c r="C9" s="39" t="s">
        <v>95</v>
      </c>
      <c r="D9" s="62">
        <v>1364990.55</v>
      </c>
      <c r="E9" s="16">
        <v>2893410.9</v>
      </c>
      <c r="F9" s="16">
        <v>1456707.25</v>
      </c>
      <c r="G9" s="12">
        <f t="shared" ref="G9:G27" si="0">F9/E9*100</f>
        <v>50.345675064678851</v>
      </c>
    </row>
    <row r="10" spans="1:7" ht="30" x14ac:dyDescent="0.25">
      <c r="A10" s="8">
        <v>636</v>
      </c>
      <c r="B10" s="8"/>
      <c r="C10" s="39" t="s">
        <v>96</v>
      </c>
      <c r="D10" s="62">
        <v>1364990.55</v>
      </c>
      <c r="E10" s="16">
        <f>SUM(E11+E12)</f>
        <v>2893410.9</v>
      </c>
      <c r="F10" s="16">
        <v>1456707.25</v>
      </c>
      <c r="G10" s="12">
        <f t="shared" si="0"/>
        <v>50.345675064678851</v>
      </c>
    </row>
    <row r="11" spans="1:7" ht="30" x14ac:dyDescent="0.25">
      <c r="A11" s="8">
        <v>6361</v>
      </c>
      <c r="B11" s="8"/>
      <c r="C11" s="39" t="s">
        <v>99</v>
      </c>
      <c r="D11" s="65">
        <v>1364990.55</v>
      </c>
      <c r="E11" s="41">
        <v>2856410.9</v>
      </c>
      <c r="F11" s="41">
        <v>1456707.25</v>
      </c>
      <c r="G11" s="12">
        <f t="shared" si="0"/>
        <v>50.997818626164751</v>
      </c>
    </row>
    <row r="12" spans="1:7" ht="30" x14ac:dyDescent="0.25">
      <c r="A12" s="8">
        <v>6362</v>
      </c>
      <c r="B12" s="8"/>
      <c r="C12" s="39" t="s">
        <v>101</v>
      </c>
      <c r="D12" s="65">
        <v>0</v>
      </c>
      <c r="E12" s="41">
        <v>37000</v>
      </c>
      <c r="F12" s="41">
        <v>0</v>
      </c>
      <c r="G12" s="12">
        <f t="shared" si="0"/>
        <v>0</v>
      </c>
    </row>
    <row r="13" spans="1:7" x14ac:dyDescent="0.25">
      <c r="A13" s="3">
        <v>64</v>
      </c>
      <c r="B13" s="3"/>
      <c r="C13" s="3" t="s">
        <v>22</v>
      </c>
      <c r="D13" s="12">
        <v>0</v>
      </c>
      <c r="E13" s="12">
        <f>SUM(E14:E15)</f>
        <v>0</v>
      </c>
      <c r="F13" s="12">
        <f>SUM(F14:F15)</f>
        <v>0</v>
      </c>
      <c r="G13" s="12">
        <v>0</v>
      </c>
    </row>
    <row r="14" spans="1:7" x14ac:dyDescent="0.25">
      <c r="A14" s="2">
        <v>641</v>
      </c>
      <c r="B14" s="2"/>
      <c r="C14" s="2" t="s">
        <v>23</v>
      </c>
      <c r="D14" s="44">
        <v>0</v>
      </c>
      <c r="E14" s="11">
        <v>0</v>
      </c>
      <c r="F14" s="11">
        <v>0</v>
      </c>
      <c r="G14" s="12">
        <v>0</v>
      </c>
    </row>
    <row r="15" spans="1:7" x14ac:dyDescent="0.25">
      <c r="A15" s="2">
        <v>6413</v>
      </c>
      <c r="B15" s="2"/>
      <c r="C15" s="2" t="s">
        <v>24</v>
      </c>
      <c r="D15" s="44">
        <v>0</v>
      </c>
      <c r="E15" s="11">
        <v>0</v>
      </c>
      <c r="F15" s="11">
        <v>0</v>
      </c>
      <c r="G15" s="12">
        <v>0</v>
      </c>
    </row>
    <row r="16" spans="1:7" ht="30" x14ac:dyDescent="0.25">
      <c r="A16" s="3">
        <v>65</v>
      </c>
      <c r="B16" s="3"/>
      <c r="C16" s="4" t="s">
        <v>25</v>
      </c>
      <c r="D16" s="63">
        <v>662.5</v>
      </c>
      <c r="E16" s="12">
        <v>2000</v>
      </c>
      <c r="F16" s="12">
        <f>SUM(F17:F18)</f>
        <v>0</v>
      </c>
      <c r="G16" s="12">
        <f t="shared" si="0"/>
        <v>0</v>
      </c>
    </row>
    <row r="17" spans="1:7" x14ac:dyDescent="0.25">
      <c r="A17" s="2">
        <v>652</v>
      </c>
      <c r="B17" s="2"/>
      <c r="C17" s="2" t="s">
        <v>27</v>
      </c>
      <c r="D17" s="11">
        <v>662.5</v>
      </c>
      <c r="E17" s="11">
        <v>2000</v>
      </c>
      <c r="F17" s="11"/>
      <c r="G17" s="12">
        <f t="shared" si="0"/>
        <v>0</v>
      </c>
    </row>
    <row r="18" spans="1:7" x14ac:dyDescent="0.25">
      <c r="A18" s="2">
        <v>6526</v>
      </c>
      <c r="B18" s="2"/>
      <c r="C18" s="2" t="s">
        <v>26</v>
      </c>
      <c r="D18" s="11">
        <v>662.5</v>
      </c>
      <c r="E18" s="11">
        <v>2000</v>
      </c>
      <c r="F18" s="11"/>
      <c r="G18" s="12">
        <f t="shared" si="0"/>
        <v>0</v>
      </c>
    </row>
    <row r="19" spans="1:7" ht="30" x14ac:dyDescent="0.25">
      <c r="A19" s="3">
        <v>66</v>
      </c>
      <c r="B19" s="2"/>
      <c r="C19" s="4" t="s">
        <v>97</v>
      </c>
      <c r="D19" s="63"/>
      <c r="E19" s="12">
        <v>1900</v>
      </c>
      <c r="F19" s="11"/>
      <c r="G19" s="12">
        <f t="shared" si="0"/>
        <v>0</v>
      </c>
    </row>
    <row r="20" spans="1:7" ht="30" x14ac:dyDescent="0.25">
      <c r="A20" s="2">
        <v>661</v>
      </c>
      <c r="B20" s="2"/>
      <c r="C20" s="7" t="s">
        <v>98</v>
      </c>
      <c r="D20" s="63">
        <v>0</v>
      </c>
      <c r="E20" s="12">
        <v>900</v>
      </c>
      <c r="F20" s="11"/>
      <c r="G20" s="12">
        <f t="shared" si="0"/>
        <v>0</v>
      </c>
    </row>
    <row r="21" spans="1:7" x14ac:dyDescent="0.25">
      <c r="A21" s="2">
        <v>6615</v>
      </c>
      <c r="B21" s="2"/>
      <c r="C21" s="7" t="s">
        <v>100</v>
      </c>
      <c r="D21" s="64">
        <v>0</v>
      </c>
      <c r="E21" s="11">
        <v>900</v>
      </c>
      <c r="F21" s="11"/>
      <c r="G21" s="12">
        <f t="shared" si="0"/>
        <v>0</v>
      </c>
    </row>
    <row r="22" spans="1:7" ht="30" x14ac:dyDescent="0.25">
      <c r="A22" s="2">
        <v>663</v>
      </c>
      <c r="B22" s="2"/>
      <c r="C22" s="7" t="s">
        <v>102</v>
      </c>
      <c r="D22" s="63">
        <v>0</v>
      </c>
      <c r="E22" s="12">
        <v>1000</v>
      </c>
      <c r="F22" s="11"/>
      <c r="G22" s="12">
        <f t="shared" si="0"/>
        <v>0</v>
      </c>
    </row>
    <row r="23" spans="1:7" x14ac:dyDescent="0.25">
      <c r="A23" s="2">
        <v>6631</v>
      </c>
      <c r="B23" s="2"/>
      <c r="C23" s="7" t="s">
        <v>104</v>
      </c>
      <c r="D23" s="64"/>
      <c r="E23" s="11">
        <v>0</v>
      </c>
      <c r="F23" s="11"/>
      <c r="G23" s="12">
        <v>0</v>
      </c>
    </row>
    <row r="24" spans="1:7" x14ac:dyDescent="0.25">
      <c r="A24" s="2">
        <v>6632</v>
      </c>
      <c r="B24" s="2"/>
      <c r="C24" s="7" t="s">
        <v>103</v>
      </c>
      <c r="D24" s="64"/>
      <c r="E24" s="11">
        <v>1000</v>
      </c>
      <c r="F24" s="11"/>
      <c r="G24" s="12">
        <f t="shared" si="0"/>
        <v>0</v>
      </c>
    </row>
    <row r="25" spans="1:7" ht="30" x14ac:dyDescent="0.25">
      <c r="A25" s="3">
        <v>67</v>
      </c>
      <c r="B25" s="3"/>
      <c r="C25" s="4" t="s">
        <v>28</v>
      </c>
      <c r="D25" s="63">
        <v>99522.78</v>
      </c>
      <c r="E25" s="12">
        <v>280869.65999999997</v>
      </c>
      <c r="F25" s="12">
        <v>112709.49</v>
      </c>
      <c r="G25" s="12">
        <f t="shared" si="0"/>
        <v>40.128752247572777</v>
      </c>
    </row>
    <row r="26" spans="1:7" ht="30" x14ac:dyDescent="0.25">
      <c r="A26" s="2">
        <v>671</v>
      </c>
      <c r="B26" s="2"/>
      <c r="C26" s="7" t="s">
        <v>29</v>
      </c>
      <c r="D26" s="63">
        <v>99522.78</v>
      </c>
      <c r="E26" s="12">
        <v>280869.65999999997</v>
      </c>
      <c r="F26" s="12">
        <v>112709.49</v>
      </c>
      <c r="G26" s="12">
        <f t="shared" si="0"/>
        <v>40.128752247572777</v>
      </c>
    </row>
    <row r="27" spans="1:7" ht="30" x14ac:dyDescent="0.25">
      <c r="A27" s="2">
        <v>6711</v>
      </c>
      <c r="B27" s="2"/>
      <c r="C27" s="7" t="s">
        <v>30</v>
      </c>
      <c r="D27" s="64">
        <v>89632.78</v>
      </c>
      <c r="E27" s="11">
        <v>280869.65999999997</v>
      </c>
      <c r="F27" s="11">
        <v>112709.4</v>
      </c>
      <c r="G27" s="12">
        <f t="shared" si="0"/>
        <v>40.128720204239933</v>
      </c>
    </row>
    <row r="28" spans="1:7" ht="30" x14ac:dyDescent="0.25">
      <c r="A28" s="2">
        <v>6712</v>
      </c>
      <c r="B28" s="2"/>
      <c r="C28" s="7" t="s">
        <v>123</v>
      </c>
      <c r="D28" s="64">
        <v>9890</v>
      </c>
      <c r="E28" s="11">
        <v>0</v>
      </c>
      <c r="F28" s="11">
        <v>0</v>
      </c>
      <c r="G28" s="12">
        <v>0</v>
      </c>
    </row>
  </sheetData>
  <mergeCells count="2">
    <mergeCell ref="A6:B6"/>
    <mergeCell ref="A3:G5"/>
  </mergeCells>
  <pageMargins left="0.7" right="0.7" top="0.75" bottom="0.75" header="0.3" footer="0.3"/>
  <pageSetup paperSize="9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6"/>
  <sheetViews>
    <sheetView topLeftCell="A43" zoomScaleNormal="100" workbookViewId="0">
      <selection activeCell="E53" sqref="E53"/>
    </sheetView>
  </sheetViews>
  <sheetFormatPr defaultRowHeight="15" x14ac:dyDescent="0.25"/>
  <cols>
    <col min="1" max="1" width="7.7109375" bestFit="1" customWidth="1"/>
    <col min="2" max="2" width="12.85546875" customWidth="1"/>
    <col min="3" max="3" width="50" customWidth="1"/>
    <col min="4" max="4" width="11.140625" customWidth="1"/>
    <col min="5" max="5" width="14.5703125" customWidth="1"/>
    <col min="6" max="6" width="14.28515625" customWidth="1"/>
    <col min="7" max="7" width="15.5703125" customWidth="1"/>
    <col min="8" max="8" width="7.85546875" customWidth="1"/>
  </cols>
  <sheetData>
    <row r="1" spans="1:8" x14ac:dyDescent="0.25">
      <c r="A1" s="80" t="s">
        <v>108</v>
      </c>
      <c r="B1" s="81"/>
      <c r="C1" s="81"/>
      <c r="D1" s="81"/>
      <c r="E1" s="81"/>
      <c r="F1" s="81"/>
      <c r="G1" s="81"/>
      <c r="H1" s="81"/>
    </row>
    <row r="2" spans="1:8" x14ac:dyDescent="0.25">
      <c r="A2" s="81"/>
      <c r="B2" s="81"/>
      <c r="C2" s="81"/>
      <c r="D2" s="81"/>
      <c r="E2" s="81"/>
      <c r="F2" s="81"/>
      <c r="G2" s="81"/>
      <c r="H2" s="81"/>
    </row>
    <row r="3" spans="1:8" ht="27" customHeight="1" x14ac:dyDescent="0.25">
      <c r="A3" s="81"/>
      <c r="B3" s="81"/>
      <c r="C3" s="81"/>
      <c r="D3" s="81"/>
      <c r="E3" s="81"/>
      <c r="F3" s="81"/>
      <c r="G3" s="81"/>
      <c r="H3" s="81"/>
    </row>
    <row r="4" spans="1:8" ht="45" x14ac:dyDescent="0.25">
      <c r="A4" s="86" t="s">
        <v>20</v>
      </c>
      <c r="B4" s="86"/>
      <c r="C4" s="33" t="s">
        <v>21</v>
      </c>
      <c r="D4" s="34" t="s">
        <v>110</v>
      </c>
      <c r="E4" s="34" t="s">
        <v>106</v>
      </c>
      <c r="F4" s="34" t="s">
        <v>11</v>
      </c>
      <c r="G4" s="34" t="s">
        <v>107</v>
      </c>
      <c r="H4" s="34" t="s">
        <v>127</v>
      </c>
    </row>
    <row r="5" spans="1:8" x14ac:dyDescent="0.25">
      <c r="A5" s="67"/>
      <c r="B5" s="68">
        <v>1</v>
      </c>
      <c r="C5" s="69">
        <v>2</v>
      </c>
      <c r="D5" s="70">
        <v>3</v>
      </c>
      <c r="E5" s="70">
        <v>4</v>
      </c>
      <c r="F5" s="70">
        <v>5</v>
      </c>
      <c r="G5" s="70">
        <v>6</v>
      </c>
      <c r="H5" s="71">
        <v>7</v>
      </c>
    </row>
    <row r="6" spans="1:8" x14ac:dyDescent="0.25">
      <c r="A6" s="87" t="s">
        <v>31</v>
      </c>
      <c r="B6" s="88"/>
      <c r="C6" s="35" t="s">
        <v>36</v>
      </c>
      <c r="D6" s="35"/>
      <c r="E6" s="35"/>
      <c r="F6" s="35"/>
      <c r="G6" s="35"/>
      <c r="H6" s="37"/>
    </row>
    <row r="7" spans="1:8" x14ac:dyDescent="0.25">
      <c r="A7" s="87" t="s">
        <v>32</v>
      </c>
      <c r="B7" s="88"/>
      <c r="C7" s="35" t="s">
        <v>33</v>
      </c>
      <c r="D7" s="35"/>
      <c r="E7" s="36">
        <v>1468259.1</v>
      </c>
      <c r="F7" s="36">
        <f>F10+F46+F55+F61+F94</f>
        <v>3183434.9800000004</v>
      </c>
      <c r="G7" s="36">
        <f>G10+G46+G55+G61+G94</f>
        <v>1567638.53</v>
      </c>
      <c r="H7" s="37">
        <f>G7/F7*100</f>
        <v>49.24361703156255</v>
      </c>
    </row>
    <row r="8" spans="1:8" x14ac:dyDescent="0.25">
      <c r="A8" s="82" t="s">
        <v>34</v>
      </c>
      <c r="B8" s="83"/>
      <c r="C8" s="18" t="s">
        <v>35</v>
      </c>
      <c r="D8" s="18"/>
      <c r="E8" s="19">
        <v>1467596.6</v>
      </c>
      <c r="F8" s="19">
        <f>F10+F46</f>
        <v>3127784.5600000005</v>
      </c>
      <c r="G8" s="19">
        <f>G10+G46</f>
        <v>1560943.53</v>
      </c>
      <c r="H8" s="20">
        <f>G8/F8*100</f>
        <v>49.905724005492239</v>
      </c>
    </row>
    <row r="9" spans="1:8" x14ac:dyDescent="0.25">
      <c r="A9" s="82" t="s">
        <v>37</v>
      </c>
      <c r="B9" s="83"/>
      <c r="C9" s="18" t="s">
        <v>38</v>
      </c>
      <c r="D9" s="18"/>
      <c r="E9" s="19"/>
      <c r="F9" s="18"/>
      <c r="G9" s="18"/>
      <c r="H9" s="20"/>
    </row>
    <row r="10" spans="1:8" x14ac:dyDescent="0.25">
      <c r="A10" s="84" t="s">
        <v>39</v>
      </c>
      <c r="B10" s="85"/>
      <c r="C10" s="18" t="s">
        <v>40</v>
      </c>
      <c r="D10" s="18"/>
      <c r="E10" s="19">
        <v>85791.02</v>
      </c>
      <c r="F10" s="19">
        <f>SUM(F12:F17)+SUM(F21:F37)</f>
        <v>280869.66000000003</v>
      </c>
      <c r="G10" s="19">
        <v>117783.78</v>
      </c>
      <c r="H10" s="20">
        <f>G10/F10*100</f>
        <v>41.935387396417248</v>
      </c>
    </row>
    <row r="11" spans="1:8" x14ac:dyDescent="0.25">
      <c r="A11" s="32" t="s">
        <v>41</v>
      </c>
      <c r="B11" s="32" t="s">
        <v>42</v>
      </c>
      <c r="C11" s="18"/>
      <c r="D11" s="18"/>
      <c r="E11" s="19"/>
      <c r="F11" s="19"/>
      <c r="G11" s="19"/>
      <c r="H11" s="20"/>
    </row>
    <row r="12" spans="1:8" s="1" customFormat="1" x14ac:dyDescent="0.25">
      <c r="A12" s="40">
        <v>175</v>
      </c>
      <c r="B12" s="40">
        <v>3211</v>
      </c>
      <c r="C12" s="40" t="s">
        <v>44</v>
      </c>
      <c r="D12" s="40">
        <v>451</v>
      </c>
      <c r="E12" s="41">
        <v>440</v>
      </c>
      <c r="F12" s="41">
        <v>1440</v>
      </c>
      <c r="G12" s="41">
        <v>1378.8</v>
      </c>
      <c r="H12" s="42">
        <f>G12/F12*100</f>
        <v>95.75</v>
      </c>
    </row>
    <row r="13" spans="1:8" s="1" customFormat="1" x14ac:dyDescent="0.25">
      <c r="A13" s="40">
        <v>176</v>
      </c>
      <c r="B13" s="40">
        <v>3213</v>
      </c>
      <c r="C13" s="40" t="s">
        <v>45</v>
      </c>
      <c r="D13" s="40">
        <v>451</v>
      </c>
      <c r="E13" s="41">
        <v>2825</v>
      </c>
      <c r="F13" s="41">
        <v>1560</v>
      </c>
      <c r="G13" s="41">
        <v>915</v>
      </c>
      <c r="H13" s="42">
        <f t="shared" ref="H13:H53" si="0">G13/F13*100</f>
        <v>58.653846153846153</v>
      </c>
    </row>
    <row r="14" spans="1:8" s="1" customFormat="1" x14ac:dyDescent="0.25">
      <c r="A14" s="40">
        <v>177</v>
      </c>
      <c r="B14" s="40">
        <v>3214</v>
      </c>
      <c r="C14" s="40" t="s">
        <v>46</v>
      </c>
      <c r="D14" s="40">
        <v>451</v>
      </c>
      <c r="E14" s="41">
        <v>96</v>
      </c>
      <c r="F14" s="41">
        <v>700</v>
      </c>
      <c r="G14" s="41">
        <v>600</v>
      </c>
      <c r="H14" s="42">
        <f t="shared" si="0"/>
        <v>85.714285714285708</v>
      </c>
    </row>
    <row r="15" spans="1:8" s="1" customFormat="1" x14ac:dyDescent="0.25">
      <c r="A15" s="40">
        <v>178</v>
      </c>
      <c r="B15" s="40">
        <v>3221</v>
      </c>
      <c r="C15" s="40" t="s">
        <v>47</v>
      </c>
      <c r="D15" s="40">
        <v>451</v>
      </c>
      <c r="E15" s="41">
        <v>3481.78</v>
      </c>
      <c r="F15" s="41">
        <v>7294.97</v>
      </c>
      <c r="G15" s="41">
        <v>2662.02</v>
      </c>
      <c r="H15" s="42">
        <f t="shared" si="0"/>
        <v>36.491171313932753</v>
      </c>
    </row>
    <row r="16" spans="1:8" s="1" customFormat="1" x14ac:dyDescent="0.25">
      <c r="A16" s="40">
        <v>179</v>
      </c>
      <c r="B16" s="40">
        <v>3222</v>
      </c>
      <c r="C16" s="40" t="s">
        <v>48</v>
      </c>
      <c r="D16" s="40">
        <v>451</v>
      </c>
      <c r="E16" s="41">
        <v>565.63</v>
      </c>
      <c r="F16" s="41">
        <v>7910.06</v>
      </c>
      <c r="G16" s="41">
        <v>1680.24</v>
      </c>
      <c r="H16" s="42">
        <f t="shared" si="0"/>
        <v>21.241811060851624</v>
      </c>
    </row>
    <row r="17" spans="1:8" s="1" customFormat="1" x14ac:dyDescent="0.25">
      <c r="A17" s="8">
        <v>180</v>
      </c>
      <c r="B17" s="8">
        <v>3223</v>
      </c>
      <c r="C17" s="8" t="s">
        <v>49</v>
      </c>
      <c r="D17" s="8">
        <v>451</v>
      </c>
      <c r="E17" s="16">
        <v>16575.439999999999</v>
      </c>
      <c r="F17" s="16">
        <f>SUM(F18:F20)</f>
        <v>121000</v>
      </c>
      <c r="G17" s="16">
        <f>SUM(G18:G20)</f>
        <v>57684.07</v>
      </c>
      <c r="H17" s="17">
        <f t="shared" si="0"/>
        <v>47.672785123966946</v>
      </c>
    </row>
    <row r="18" spans="1:8" x14ac:dyDescent="0.25">
      <c r="A18" s="13">
        <v>1801</v>
      </c>
      <c r="B18" s="13">
        <v>32231</v>
      </c>
      <c r="C18" s="13" t="s">
        <v>50</v>
      </c>
      <c r="D18" s="13">
        <v>451</v>
      </c>
      <c r="E18" s="14">
        <v>8408.14</v>
      </c>
      <c r="F18" s="14">
        <v>24000</v>
      </c>
      <c r="G18" s="14">
        <v>8911.2199999999993</v>
      </c>
      <c r="H18" s="15">
        <f t="shared" si="0"/>
        <v>37.130083333333332</v>
      </c>
    </row>
    <row r="19" spans="1:8" x14ac:dyDescent="0.25">
      <c r="A19" s="13">
        <v>1802</v>
      </c>
      <c r="B19" s="13">
        <v>32234</v>
      </c>
      <c r="C19" s="13" t="s">
        <v>51</v>
      </c>
      <c r="D19" s="13">
        <v>451</v>
      </c>
      <c r="E19" s="14">
        <v>8167.3</v>
      </c>
      <c r="F19" s="14">
        <v>35000</v>
      </c>
      <c r="G19" s="14">
        <v>15244.86</v>
      </c>
      <c r="H19" s="15">
        <f t="shared" si="0"/>
        <v>43.556742857142858</v>
      </c>
    </row>
    <row r="20" spans="1:8" x14ac:dyDescent="0.25">
      <c r="A20" s="13">
        <v>1803</v>
      </c>
      <c r="B20" s="13">
        <v>32239</v>
      </c>
      <c r="C20" s="13" t="s">
        <v>52</v>
      </c>
      <c r="D20" s="13">
        <v>451</v>
      </c>
      <c r="E20" s="14">
        <v>0</v>
      </c>
      <c r="F20" s="14">
        <v>62000</v>
      </c>
      <c r="G20" s="14">
        <v>33527.99</v>
      </c>
      <c r="H20" s="15">
        <f t="shared" si="0"/>
        <v>54.077403225806449</v>
      </c>
    </row>
    <row r="21" spans="1:8" s="1" customFormat="1" x14ac:dyDescent="0.25">
      <c r="A21" s="40">
        <v>181</v>
      </c>
      <c r="B21" s="40">
        <v>3224</v>
      </c>
      <c r="C21" s="40" t="s">
        <v>117</v>
      </c>
      <c r="D21" s="40">
        <v>451</v>
      </c>
      <c r="E21" s="41">
        <v>1045.96</v>
      </c>
      <c r="F21" s="41">
        <v>8550</v>
      </c>
      <c r="G21" s="41">
        <v>1049.0999999999999</v>
      </c>
      <c r="H21" s="42">
        <f t="shared" si="0"/>
        <v>12.270175438596489</v>
      </c>
    </row>
    <row r="22" spans="1:8" s="1" customFormat="1" x14ac:dyDescent="0.25">
      <c r="A22" s="40">
        <v>182</v>
      </c>
      <c r="B22" s="40">
        <v>3225</v>
      </c>
      <c r="C22" s="40" t="s">
        <v>53</v>
      </c>
      <c r="D22" s="40">
        <v>451</v>
      </c>
      <c r="E22" s="41">
        <v>0</v>
      </c>
      <c r="F22" s="41">
        <v>1550</v>
      </c>
      <c r="G22" s="41">
        <v>1534.7</v>
      </c>
      <c r="H22" s="42">
        <f t="shared" si="0"/>
        <v>99.012903225806454</v>
      </c>
    </row>
    <row r="23" spans="1:8" s="1" customFormat="1" x14ac:dyDescent="0.25">
      <c r="A23" s="40">
        <v>183</v>
      </c>
      <c r="B23" s="43">
        <v>3227</v>
      </c>
      <c r="C23" s="43" t="s">
        <v>54</v>
      </c>
      <c r="D23" s="40">
        <v>451</v>
      </c>
      <c r="E23" s="41">
        <v>3167.96</v>
      </c>
      <c r="F23" s="44">
        <v>1500</v>
      </c>
      <c r="G23" s="44">
        <v>0</v>
      </c>
      <c r="H23" s="42">
        <f t="shared" si="0"/>
        <v>0</v>
      </c>
    </row>
    <row r="24" spans="1:8" s="1" customFormat="1" x14ac:dyDescent="0.25">
      <c r="A24" s="40">
        <v>184</v>
      </c>
      <c r="B24" s="43">
        <v>3231</v>
      </c>
      <c r="C24" s="43" t="s">
        <v>55</v>
      </c>
      <c r="D24" s="40">
        <v>451</v>
      </c>
      <c r="E24" s="41">
        <v>4598.05</v>
      </c>
      <c r="F24" s="44">
        <v>10000</v>
      </c>
      <c r="G24" s="44">
        <v>7202.6</v>
      </c>
      <c r="H24" s="42">
        <f t="shared" si="0"/>
        <v>72.025999999999996</v>
      </c>
    </row>
    <row r="25" spans="1:8" s="1" customFormat="1" x14ac:dyDescent="0.25">
      <c r="A25" s="43">
        <v>185</v>
      </c>
      <c r="B25" s="43">
        <v>3232</v>
      </c>
      <c r="C25" s="43" t="s">
        <v>118</v>
      </c>
      <c r="D25" s="40">
        <v>451</v>
      </c>
      <c r="E25" s="41">
        <v>25006.78</v>
      </c>
      <c r="F25" s="44">
        <v>50000</v>
      </c>
      <c r="G25" s="44">
        <v>14210.8</v>
      </c>
      <c r="H25" s="42">
        <f t="shared" si="0"/>
        <v>28.421599999999998</v>
      </c>
    </row>
    <row r="26" spans="1:8" s="1" customFormat="1" x14ac:dyDescent="0.25">
      <c r="A26" s="43">
        <v>187</v>
      </c>
      <c r="B26" s="43">
        <v>3234</v>
      </c>
      <c r="C26" s="45" t="s">
        <v>56</v>
      </c>
      <c r="D26" s="40">
        <v>451</v>
      </c>
      <c r="E26" s="41">
        <v>8072.54</v>
      </c>
      <c r="F26" s="44">
        <v>21200</v>
      </c>
      <c r="G26" s="44">
        <v>9104.98</v>
      </c>
      <c r="H26" s="42">
        <f t="shared" si="0"/>
        <v>42.948018867924524</v>
      </c>
    </row>
    <row r="27" spans="1:8" s="1" customFormat="1" x14ac:dyDescent="0.25">
      <c r="A27" s="43">
        <v>189</v>
      </c>
      <c r="B27" s="43">
        <v>3235</v>
      </c>
      <c r="C27" s="43" t="s">
        <v>57</v>
      </c>
      <c r="D27" s="40">
        <v>451</v>
      </c>
      <c r="E27" s="41">
        <v>164.63</v>
      </c>
      <c r="F27" s="44">
        <v>164.63</v>
      </c>
      <c r="G27" s="44">
        <v>164.63</v>
      </c>
      <c r="H27" s="42">
        <f t="shared" si="0"/>
        <v>100</v>
      </c>
    </row>
    <row r="28" spans="1:8" s="1" customFormat="1" x14ac:dyDescent="0.25">
      <c r="A28" s="43">
        <v>190</v>
      </c>
      <c r="B28" s="43">
        <v>3236</v>
      </c>
      <c r="C28" s="43" t="s">
        <v>58</v>
      </c>
      <c r="D28" s="40">
        <v>451</v>
      </c>
      <c r="E28" s="41">
        <v>0</v>
      </c>
      <c r="F28" s="44">
        <v>10500</v>
      </c>
      <c r="G28" s="44">
        <v>0</v>
      </c>
      <c r="H28" s="42">
        <f t="shared" si="0"/>
        <v>0</v>
      </c>
    </row>
    <row r="29" spans="1:8" s="1" customFormat="1" x14ac:dyDescent="0.25">
      <c r="A29" s="43"/>
      <c r="B29" s="43">
        <v>3237</v>
      </c>
      <c r="C29" s="43" t="s">
        <v>105</v>
      </c>
      <c r="D29" s="40">
        <v>451</v>
      </c>
      <c r="E29" s="41">
        <v>0</v>
      </c>
      <c r="F29" s="44"/>
      <c r="G29" s="44">
        <v>630</v>
      </c>
      <c r="H29" s="42"/>
    </row>
    <row r="30" spans="1:8" s="1" customFormat="1" x14ac:dyDescent="0.25">
      <c r="A30" s="43">
        <v>192</v>
      </c>
      <c r="B30" s="43">
        <v>3238</v>
      </c>
      <c r="C30" s="45" t="s">
        <v>59</v>
      </c>
      <c r="D30" s="40">
        <v>451</v>
      </c>
      <c r="E30" s="41">
        <v>6675</v>
      </c>
      <c r="F30" s="44">
        <v>19900</v>
      </c>
      <c r="G30" s="44">
        <v>6675</v>
      </c>
      <c r="H30" s="42">
        <f t="shared" si="0"/>
        <v>33.542713567839193</v>
      </c>
    </row>
    <row r="31" spans="1:8" s="1" customFormat="1" x14ac:dyDescent="0.25">
      <c r="A31" s="43">
        <v>193</v>
      </c>
      <c r="B31" s="43">
        <v>3239</v>
      </c>
      <c r="C31" s="45" t="s">
        <v>60</v>
      </c>
      <c r="D31" s="40">
        <v>451</v>
      </c>
      <c r="E31" s="41">
        <v>4986.18</v>
      </c>
      <c r="F31" s="44">
        <v>7000</v>
      </c>
      <c r="G31" s="44">
        <v>4560.3599999999997</v>
      </c>
      <c r="H31" s="42">
        <f t="shared" si="0"/>
        <v>65.147999999999996</v>
      </c>
    </row>
    <row r="32" spans="1:8" s="1" customFormat="1" x14ac:dyDescent="0.25">
      <c r="A32" s="43">
        <v>194</v>
      </c>
      <c r="B32" s="43">
        <v>3292</v>
      </c>
      <c r="C32" s="45" t="s">
        <v>61</v>
      </c>
      <c r="D32" s="40">
        <v>451</v>
      </c>
      <c r="E32" s="41">
        <v>6943.19</v>
      </c>
      <c r="F32" s="44">
        <v>7950</v>
      </c>
      <c r="G32" s="44">
        <v>6434.6</v>
      </c>
      <c r="H32" s="42">
        <f t="shared" si="0"/>
        <v>80.93836477987422</v>
      </c>
    </row>
    <row r="33" spans="1:8" s="1" customFormat="1" x14ac:dyDescent="0.25">
      <c r="A33" s="46">
        <v>195</v>
      </c>
      <c r="B33" s="43">
        <v>3293</v>
      </c>
      <c r="C33" s="43" t="s">
        <v>62</v>
      </c>
      <c r="D33" s="40">
        <v>451</v>
      </c>
      <c r="E33" s="41">
        <v>0</v>
      </c>
      <c r="F33" s="44">
        <v>50</v>
      </c>
      <c r="G33" s="44">
        <v>0</v>
      </c>
      <c r="H33" s="42">
        <f t="shared" si="0"/>
        <v>0</v>
      </c>
    </row>
    <row r="34" spans="1:8" s="1" customFormat="1" x14ac:dyDescent="0.25">
      <c r="A34" s="46">
        <v>196</v>
      </c>
      <c r="B34" s="43">
        <v>3294</v>
      </c>
      <c r="C34" s="43" t="s">
        <v>63</v>
      </c>
      <c r="D34" s="40">
        <v>451</v>
      </c>
      <c r="E34" s="41">
        <v>650</v>
      </c>
      <c r="F34" s="44">
        <v>1000</v>
      </c>
      <c r="G34" s="44">
        <v>800</v>
      </c>
      <c r="H34" s="42">
        <f t="shared" si="0"/>
        <v>80</v>
      </c>
    </row>
    <row r="35" spans="1:8" s="1" customFormat="1" x14ac:dyDescent="0.25">
      <c r="A35" s="46">
        <v>197</v>
      </c>
      <c r="B35" s="43">
        <v>3295</v>
      </c>
      <c r="C35" s="43" t="s">
        <v>64</v>
      </c>
      <c r="D35" s="40">
        <v>451</v>
      </c>
      <c r="E35" s="41"/>
      <c r="F35" s="44">
        <v>50</v>
      </c>
      <c r="G35" s="44">
        <v>0</v>
      </c>
      <c r="H35" s="42">
        <f t="shared" si="0"/>
        <v>0</v>
      </c>
    </row>
    <row r="36" spans="1:8" s="1" customFormat="1" x14ac:dyDescent="0.25">
      <c r="A36" s="46">
        <v>198</v>
      </c>
      <c r="B36" s="43">
        <v>3299</v>
      </c>
      <c r="C36" s="43" t="s">
        <v>65</v>
      </c>
      <c r="D36" s="40">
        <v>451</v>
      </c>
      <c r="E36" s="41">
        <v>496.88</v>
      </c>
      <c r="F36" s="44">
        <v>1500</v>
      </c>
      <c r="G36" s="44">
        <v>496.88</v>
      </c>
      <c r="H36" s="42">
        <f t="shared" si="0"/>
        <v>33.125333333333337</v>
      </c>
    </row>
    <row r="37" spans="1:8" s="1" customFormat="1" x14ac:dyDescent="0.25">
      <c r="A37" s="46">
        <v>200</v>
      </c>
      <c r="B37" s="43">
        <v>3433</v>
      </c>
      <c r="C37" s="43" t="s">
        <v>66</v>
      </c>
      <c r="D37" s="40">
        <v>451</v>
      </c>
      <c r="E37" s="41"/>
      <c r="F37" s="44">
        <v>50</v>
      </c>
      <c r="G37" s="44">
        <v>0</v>
      </c>
      <c r="H37" s="42">
        <f t="shared" si="0"/>
        <v>0</v>
      </c>
    </row>
    <row r="38" spans="1:8" s="1" customFormat="1" x14ac:dyDescent="0.25">
      <c r="A38" s="82" t="s">
        <v>34</v>
      </c>
      <c r="B38" s="83"/>
      <c r="C38" s="18" t="s">
        <v>35</v>
      </c>
      <c r="D38" s="21"/>
      <c r="E38" s="22"/>
      <c r="F38" s="24"/>
      <c r="G38" s="22"/>
      <c r="H38" s="23"/>
    </row>
    <row r="39" spans="1:8" s="1" customFormat="1" x14ac:dyDescent="0.25">
      <c r="A39" s="82" t="s">
        <v>37</v>
      </c>
      <c r="B39" s="83"/>
      <c r="C39" s="18" t="s">
        <v>38</v>
      </c>
      <c r="D39" s="21"/>
      <c r="E39" s="22"/>
      <c r="F39" s="22"/>
      <c r="G39" s="22"/>
      <c r="H39" s="23"/>
    </row>
    <row r="40" spans="1:8" s="1" customFormat="1" x14ac:dyDescent="0.25">
      <c r="A40" s="82" t="s">
        <v>115</v>
      </c>
      <c r="B40" s="83"/>
      <c r="C40" s="18" t="s">
        <v>116</v>
      </c>
      <c r="D40" s="21"/>
      <c r="E40" s="24">
        <v>20480.39</v>
      </c>
      <c r="F40" s="24">
        <v>0</v>
      </c>
      <c r="G40" s="24"/>
      <c r="H40" s="20">
        <v>0</v>
      </c>
    </row>
    <row r="41" spans="1:8" x14ac:dyDescent="0.25">
      <c r="A41" s="32" t="s">
        <v>41</v>
      </c>
      <c r="B41" s="32" t="s">
        <v>42</v>
      </c>
      <c r="C41" s="18"/>
      <c r="D41" s="18"/>
      <c r="E41" s="19"/>
      <c r="F41" s="19"/>
      <c r="G41" s="19"/>
      <c r="H41" s="20"/>
    </row>
    <row r="42" spans="1:8" x14ac:dyDescent="0.25">
      <c r="A42" s="55"/>
      <c r="B42" s="56">
        <v>3232</v>
      </c>
      <c r="C42" s="57" t="s">
        <v>118</v>
      </c>
      <c r="D42" s="57">
        <v>451</v>
      </c>
      <c r="E42" s="58">
        <v>10590.39</v>
      </c>
      <c r="F42" s="59">
        <v>0</v>
      </c>
      <c r="G42" s="59"/>
      <c r="H42" s="60">
        <v>0</v>
      </c>
    </row>
    <row r="43" spans="1:8" x14ac:dyDescent="0.25">
      <c r="A43" s="55"/>
      <c r="B43" s="56">
        <v>4221</v>
      </c>
      <c r="C43" s="66" t="s">
        <v>88</v>
      </c>
      <c r="D43" s="57">
        <v>451</v>
      </c>
      <c r="E43" s="58">
        <v>9890</v>
      </c>
      <c r="F43" s="59">
        <v>0</v>
      </c>
      <c r="G43" s="59"/>
      <c r="H43" s="60">
        <v>0</v>
      </c>
    </row>
    <row r="44" spans="1:8" x14ac:dyDescent="0.25">
      <c r="A44" s="82" t="s">
        <v>34</v>
      </c>
      <c r="B44" s="83"/>
      <c r="C44" s="18" t="s">
        <v>35</v>
      </c>
      <c r="D44" s="21"/>
      <c r="E44" s="22"/>
      <c r="F44" s="24"/>
      <c r="G44" s="22"/>
      <c r="H44" s="23"/>
    </row>
    <row r="45" spans="1:8" x14ac:dyDescent="0.25">
      <c r="A45" s="82" t="s">
        <v>37</v>
      </c>
      <c r="B45" s="83"/>
      <c r="C45" s="18" t="s">
        <v>38</v>
      </c>
      <c r="D45" s="21"/>
      <c r="E45" s="22"/>
      <c r="F45" s="22"/>
      <c r="G45" s="22"/>
      <c r="H45" s="23"/>
    </row>
    <row r="46" spans="1:8" x14ac:dyDescent="0.25">
      <c r="A46" s="82" t="s">
        <v>67</v>
      </c>
      <c r="B46" s="83"/>
      <c r="C46" s="18" t="s">
        <v>68</v>
      </c>
      <c r="D46" s="21"/>
      <c r="E46" s="24">
        <f>SUM(E48:E52)</f>
        <v>1361325.19</v>
      </c>
      <c r="F46" s="24">
        <f>SUM(F48:F52)</f>
        <v>2846914.9000000004</v>
      </c>
      <c r="G46" s="24">
        <f>SUM(G48:G52)</f>
        <v>1443159.75</v>
      </c>
      <c r="H46" s="20">
        <f t="shared" si="0"/>
        <v>50.692057918555967</v>
      </c>
    </row>
    <row r="47" spans="1:8" x14ac:dyDescent="0.25">
      <c r="A47" s="32" t="s">
        <v>41</v>
      </c>
      <c r="B47" s="32" t="s">
        <v>42</v>
      </c>
      <c r="C47" s="18"/>
      <c r="D47" s="18"/>
      <c r="E47" s="19"/>
      <c r="F47" s="19"/>
      <c r="G47" s="19"/>
      <c r="H47" s="20"/>
    </row>
    <row r="48" spans="1:8" s="1" customFormat="1" x14ac:dyDescent="0.25">
      <c r="A48" s="46">
        <v>208</v>
      </c>
      <c r="B48" s="43">
        <v>3111</v>
      </c>
      <c r="C48" s="43" t="s">
        <v>69</v>
      </c>
      <c r="D48" s="43">
        <v>51035</v>
      </c>
      <c r="E48" s="44">
        <v>1061556.02</v>
      </c>
      <c r="F48" s="44">
        <v>2177373.48</v>
      </c>
      <c r="G48" s="44">
        <v>1113789.97</v>
      </c>
      <c r="H48" s="42">
        <f t="shared" si="0"/>
        <v>51.152913371572794</v>
      </c>
    </row>
    <row r="49" spans="1:9" s="1" customFormat="1" x14ac:dyDescent="0.25">
      <c r="A49" s="46">
        <v>209</v>
      </c>
      <c r="B49" s="43">
        <v>3121</v>
      </c>
      <c r="C49" s="43" t="s">
        <v>70</v>
      </c>
      <c r="D49" s="43">
        <v>51035</v>
      </c>
      <c r="E49" s="44">
        <v>38745.43</v>
      </c>
      <c r="F49" s="44">
        <v>107979.18</v>
      </c>
      <c r="G49" s="44">
        <v>36293.599999999999</v>
      </c>
      <c r="H49" s="42">
        <f t="shared" si="0"/>
        <v>33.611664767226422</v>
      </c>
    </row>
    <row r="50" spans="1:9" s="1" customFormat="1" x14ac:dyDescent="0.25">
      <c r="A50" s="46">
        <v>210</v>
      </c>
      <c r="B50" s="43">
        <v>3132</v>
      </c>
      <c r="C50" s="43" t="s">
        <v>71</v>
      </c>
      <c r="D50" s="43">
        <v>51035</v>
      </c>
      <c r="E50" s="44">
        <v>175156.83</v>
      </c>
      <c r="F50" s="44">
        <v>359266.62</v>
      </c>
      <c r="G50" s="44">
        <v>183694.46</v>
      </c>
      <c r="H50" s="42">
        <f t="shared" si="0"/>
        <v>51.130400035494525</v>
      </c>
    </row>
    <row r="51" spans="1:9" s="1" customFormat="1" x14ac:dyDescent="0.25">
      <c r="A51" s="46">
        <v>211</v>
      </c>
      <c r="B51" s="43">
        <v>3212</v>
      </c>
      <c r="C51" s="43" t="s">
        <v>72</v>
      </c>
      <c r="D51" s="43">
        <v>51035</v>
      </c>
      <c r="E51" s="44">
        <v>80766.91</v>
      </c>
      <c r="F51" s="44">
        <v>191891.62</v>
      </c>
      <c r="G51" s="44">
        <v>103756.72</v>
      </c>
      <c r="H51" s="42">
        <f t="shared" si="0"/>
        <v>54.07047999282095</v>
      </c>
    </row>
    <row r="52" spans="1:9" s="1" customFormat="1" x14ac:dyDescent="0.25">
      <c r="A52" s="46">
        <v>212</v>
      </c>
      <c r="B52" s="43">
        <v>3295</v>
      </c>
      <c r="C52" s="43" t="s">
        <v>109</v>
      </c>
      <c r="D52" s="43">
        <v>51035</v>
      </c>
      <c r="E52" s="44">
        <v>5100</v>
      </c>
      <c r="F52" s="44">
        <v>10404</v>
      </c>
      <c r="G52" s="44">
        <v>5625</v>
      </c>
      <c r="H52" s="42">
        <f t="shared" si="0"/>
        <v>54.065743944636679</v>
      </c>
    </row>
    <row r="53" spans="1:9" x14ac:dyDescent="0.25">
      <c r="A53" s="82" t="s">
        <v>73</v>
      </c>
      <c r="B53" s="83"/>
      <c r="C53" s="18" t="s">
        <v>74</v>
      </c>
      <c r="D53" s="21"/>
      <c r="E53" s="24">
        <v>662.5</v>
      </c>
      <c r="F53" s="24">
        <v>55650.42</v>
      </c>
      <c r="G53" s="24">
        <v>6695</v>
      </c>
      <c r="H53" s="23">
        <f t="shared" si="0"/>
        <v>12.030457272379975</v>
      </c>
    </row>
    <row r="54" spans="1:9" x14ac:dyDescent="0.25">
      <c r="A54" s="82" t="s">
        <v>37</v>
      </c>
      <c r="B54" s="83"/>
      <c r="C54" s="18" t="s">
        <v>38</v>
      </c>
      <c r="D54" s="21"/>
      <c r="E54" s="22"/>
      <c r="F54" s="22"/>
      <c r="G54" s="22"/>
      <c r="H54" s="23"/>
    </row>
    <row r="55" spans="1:9" x14ac:dyDescent="0.25">
      <c r="A55" s="82" t="s">
        <v>75</v>
      </c>
      <c r="B55" s="83"/>
      <c r="C55" s="18" t="s">
        <v>68</v>
      </c>
      <c r="D55" s="21"/>
      <c r="E55" s="24">
        <v>0</v>
      </c>
      <c r="F55" s="24">
        <f>SUM(F57:F58)</f>
        <v>0</v>
      </c>
      <c r="G55" s="24">
        <f>SUM(G57:G58)</f>
        <v>0</v>
      </c>
      <c r="H55" s="20"/>
    </row>
    <row r="56" spans="1:9" x14ac:dyDescent="0.25">
      <c r="A56" s="32" t="s">
        <v>41</v>
      </c>
      <c r="B56" s="32" t="s">
        <v>42</v>
      </c>
      <c r="C56" s="18"/>
      <c r="D56" s="18"/>
      <c r="E56" s="19"/>
      <c r="F56" s="19"/>
      <c r="G56" s="19"/>
      <c r="H56" s="20"/>
    </row>
    <row r="57" spans="1:9" s="1" customFormat="1" x14ac:dyDescent="0.25">
      <c r="A57" s="3">
        <v>215</v>
      </c>
      <c r="B57" s="3">
        <v>3211</v>
      </c>
      <c r="C57" s="3" t="s">
        <v>44</v>
      </c>
      <c r="D57" s="3">
        <v>110</v>
      </c>
      <c r="E57" s="12">
        <v>0</v>
      </c>
      <c r="F57" s="12">
        <v>0</v>
      </c>
      <c r="G57" s="12">
        <v>0</v>
      </c>
      <c r="H57" s="17"/>
    </row>
    <row r="58" spans="1:9" s="1" customFormat="1" x14ac:dyDescent="0.25">
      <c r="A58" s="3">
        <v>216</v>
      </c>
      <c r="B58" s="3">
        <v>3221</v>
      </c>
      <c r="C58" s="3" t="s">
        <v>76</v>
      </c>
      <c r="D58" s="3">
        <v>110</v>
      </c>
      <c r="E58" s="12">
        <v>0</v>
      </c>
      <c r="F58" s="12">
        <v>0</v>
      </c>
      <c r="G58" s="12">
        <v>0</v>
      </c>
      <c r="H58" s="17"/>
    </row>
    <row r="59" spans="1:9" x14ac:dyDescent="0.25">
      <c r="A59" s="82" t="s">
        <v>73</v>
      </c>
      <c r="B59" s="83"/>
      <c r="C59" s="18" t="s">
        <v>74</v>
      </c>
      <c r="D59" s="21"/>
      <c r="E59" s="24"/>
      <c r="F59" s="24"/>
      <c r="G59" s="22"/>
      <c r="H59" s="23"/>
    </row>
    <row r="60" spans="1:9" x14ac:dyDescent="0.25">
      <c r="A60" s="82" t="s">
        <v>37</v>
      </c>
      <c r="B60" s="83"/>
      <c r="C60" s="18" t="s">
        <v>38</v>
      </c>
      <c r="D60" s="21"/>
      <c r="E60" s="22"/>
      <c r="F60" s="22"/>
      <c r="G60" s="22"/>
      <c r="H60" s="23"/>
    </row>
    <row r="61" spans="1:9" x14ac:dyDescent="0.25">
      <c r="A61" s="82" t="s">
        <v>77</v>
      </c>
      <c r="B61" s="83"/>
      <c r="C61" s="18" t="s">
        <v>78</v>
      </c>
      <c r="D61" s="21"/>
      <c r="E61" s="24">
        <v>662.5</v>
      </c>
      <c r="F61" s="24">
        <f>F63+F64+F65+F66+F67+F70+F73+F74+F75+F81+F85+F89</f>
        <v>35650.42</v>
      </c>
      <c r="G61" s="24">
        <f>G63+G64+G65+G66+G67+G70+G73+G74+G75+G81+G85+G89</f>
        <v>6695</v>
      </c>
      <c r="H61" s="20">
        <f>G61/F61*100</f>
        <v>18.77958240043175</v>
      </c>
    </row>
    <row r="62" spans="1:9" x14ac:dyDescent="0.25">
      <c r="A62" s="32" t="s">
        <v>41</v>
      </c>
      <c r="B62" s="32" t="s">
        <v>42</v>
      </c>
      <c r="C62" s="18"/>
      <c r="D62" s="18"/>
      <c r="E62" s="19"/>
      <c r="F62" s="19"/>
      <c r="G62" s="19"/>
      <c r="H62" s="20"/>
    </row>
    <row r="63" spans="1:9" s="1" customFormat="1" x14ac:dyDescent="0.25">
      <c r="A63" s="43">
        <v>223</v>
      </c>
      <c r="B63" s="43">
        <v>3121</v>
      </c>
      <c r="C63" s="43" t="s">
        <v>70</v>
      </c>
      <c r="D63" s="43">
        <v>5103</v>
      </c>
      <c r="E63" s="44">
        <v>0</v>
      </c>
      <c r="F63" s="44">
        <v>1296</v>
      </c>
      <c r="G63" s="44">
        <v>0</v>
      </c>
      <c r="H63" s="42">
        <f>G63/F63*100</f>
        <v>0</v>
      </c>
      <c r="I63" s="47"/>
    </row>
    <row r="64" spans="1:9" s="1" customFormat="1" x14ac:dyDescent="0.25">
      <c r="A64" s="43">
        <v>225</v>
      </c>
      <c r="B64" s="43">
        <v>3211</v>
      </c>
      <c r="C64" s="43" t="s">
        <v>44</v>
      </c>
      <c r="D64" s="43">
        <v>31</v>
      </c>
      <c r="E64" s="44">
        <v>0</v>
      </c>
      <c r="F64" s="44">
        <v>200</v>
      </c>
      <c r="G64" s="44">
        <v>0</v>
      </c>
      <c r="H64" s="42">
        <f t="shared" ref="H64:H87" si="1">G64/F64*100</f>
        <v>0</v>
      </c>
      <c r="I64" s="47"/>
    </row>
    <row r="65" spans="1:9" s="1" customFormat="1" x14ac:dyDescent="0.25">
      <c r="A65" s="43">
        <v>228</v>
      </c>
      <c r="B65" s="43">
        <v>3214</v>
      </c>
      <c r="C65" s="43" t="s">
        <v>79</v>
      </c>
      <c r="D65" s="43">
        <v>31</v>
      </c>
      <c r="E65" s="44">
        <v>0</v>
      </c>
      <c r="F65" s="44">
        <v>200</v>
      </c>
      <c r="G65" s="44">
        <v>0</v>
      </c>
      <c r="H65" s="42">
        <f t="shared" si="1"/>
        <v>0</v>
      </c>
      <c r="I65" s="47"/>
    </row>
    <row r="66" spans="1:9" s="1" customFormat="1" x14ac:dyDescent="0.25">
      <c r="A66" s="43">
        <v>229</v>
      </c>
      <c r="B66" s="43">
        <v>3221</v>
      </c>
      <c r="C66" s="43" t="s">
        <v>80</v>
      </c>
      <c r="D66" s="43">
        <v>42034</v>
      </c>
      <c r="E66" s="61">
        <v>0</v>
      </c>
      <c r="F66" s="44">
        <v>300</v>
      </c>
      <c r="G66" s="44">
        <v>0</v>
      </c>
      <c r="H66" s="42">
        <f t="shared" si="1"/>
        <v>0</v>
      </c>
      <c r="I66" s="47"/>
    </row>
    <row r="67" spans="1:9" s="1" customFormat="1" x14ac:dyDescent="0.25">
      <c r="A67" s="3">
        <v>230</v>
      </c>
      <c r="B67" s="3">
        <v>3222</v>
      </c>
      <c r="C67" s="3" t="s">
        <v>48</v>
      </c>
      <c r="D67" s="3"/>
      <c r="E67" s="44">
        <v>0</v>
      </c>
      <c r="F67" s="12">
        <v>2750</v>
      </c>
      <c r="G67" s="12">
        <v>0</v>
      </c>
      <c r="H67" s="17">
        <f t="shared" si="1"/>
        <v>0</v>
      </c>
    </row>
    <row r="68" spans="1:9" s="27" customFormat="1" x14ac:dyDescent="0.25">
      <c r="A68" s="26">
        <v>2304</v>
      </c>
      <c r="B68" s="26">
        <v>32221</v>
      </c>
      <c r="C68" s="26" t="s">
        <v>48</v>
      </c>
      <c r="D68" s="26">
        <v>5103</v>
      </c>
      <c r="E68" s="44">
        <v>0</v>
      </c>
      <c r="F68" s="28">
        <v>2400</v>
      </c>
      <c r="G68" s="28">
        <v>0</v>
      </c>
      <c r="H68" s="15">
        <f t="shared" si="1"/>
        <v>0</v>
      </c>
    </row>
    <row r="69" spans="1:9" s="27" customFormat="1" x14ac:dyDescent="0.25">
      <c r="A69" s="26">
        <v>2306</v>
      </c>
      <c r="B69" s="26">
        <v>32221</v>
      </c>
      <c r="C69" s="26" t="s">
        <v>48</v>
      </c>
      <c r="D69" s="26">
        <v>42034</v>
      </c>
      <c r="E69" s="44">
        <v>0</v>
      </c>
      <c r="F69" s="28">
        <v>350</v>
      </c>
      <c r="G69" s="28">
        <v>0</v>
      </c>
      <c r="H69" s="15">
        <f t="shared" si="1"/>
        <v>0</v>
      </c>
    </row>
    <row r="70" spans="1:9" s="1" customFormat="1" x14ac:dyDescent="0.25">
      <c r="A70" s="3">
        <v>233</v>
      </c>
      <c r="B70" s="3">
        <v>3225</v>
      </c>
      <c r="C70" s="3" t="s">
        <v>81</v>
      </c>
      <c r="D70" s="3">
        <v>42034</v>
      </c>
      <c r="E70" s="44">
        <v>0</v>
      </c>
      <c r="F70" s="12">
        <f>SUM(F71:F72)</f>
        <v>3000</v>
      </c>
      <c r="G70" s="12">
        <f>SUM(G71:G72)</f>
        <v>0</v>
      </c>
      <c r="H70" s="17">
        <f t="shared" si="1"/>
        <v>0</v>
      </c>
    </row>
    <row r="71" spans="1:9" s="27" customFormat="1" x14ac:dyDescent="0.25">
      <c r="A71" s="29">
        <v>2333</v>
      </c>
      <c r="B71" s="29">
        <v>32251</v>
      </c>
      <c r="C71" s="26" t="s">
        <v>81</v>
      </c>
      <c r="D71" s="29">
        <v>42034</v>
      </c>
      <c r="E71" s="44">
        <v>0</v>
      </c>
      <c r="F71" s="30">
        <v>1000</v>
      </c>
      <c r="G71" s="28">
        <v>0</v>
      </c>
      <c r="H71" s="15">
        <f t="shared" si="1"/>
        <v>0</v>
      </c>
    </row>
    <row r="72" spans="1:9" s="27" customFormat="1" x14ac:dyDescent="0.25">
      <c r="A72" s="29">
        <v>2334</v>
      </c>
      <c r="B72" s="29">
        <v>32251</v>
      </c>
      <c r="C72" s="26" t="s">
        <v>81</v>
      </c>
      <c r="D72" s="26">
        <v>5103</v>
      </c>
      <c r="E72" s="44">
        <v>0</v>
      </c>
      <c r="F72" s="28">
        <v>2000</v>
      </c>
      <c r="G72" s="28">
        <v>0</v>
      </c>
      <c r="H72" s="15">
        <f t="shared" si="1"/>
        <v>0</v>
      </c>
    </row>
    <row r="73" spans="1:9" s="1" customFormat="1" x14ac:dyDescent="0.25">
      <c r="A73" s="29">
        <v>237</v>
      </c>
      <c r="B73" s="43">
        <v>3235</v>
      </c>
      <c r="C73" s="43" t="s">
        <v>85</v>
      </c>
      <c r="D73" s="43">
        <v>5103</v>
      </c>
      <c r="E73" s="44">
        <v>0</v>
      </c>
      <c r="F73" s="44">
        <v>1800</v>
      </c>
      <c r="G73" s="44">
        <v>0</v>
      </c>
      <c r="H73" s="42">
        <f t="shared" si="1"/>
        <v>0</v>
      </c>
      <c r="I73" s="47"/>
    </row>
    <row r="74" spans="1:9" s="1" customFormat="1" x14ac:dyDescent="0.25">
      <c r="A74" s="29">
        <v>242</v>
      </c>
      <c r="B74" s="43">
        <v>3241</v>
      </c>
      <c r="C74" s="43" t="s">
        <v>86</v>
      </c>
      <c r="D74" s="43">
        <v>5103</v>
      </c>
      <c r="E74" s="44">
        <v>0</v>
      </c>
      <c r="F74" s="44">
        <v>200</v>
      </c>
      <c r="G74" s="44">
        <v>0</v>
      </c>
      <c r="H74" s="42">
        <f t="shared" si="1"/>
        <v>0</v>
      </c>
      <c r="I74" s="47"/>
    </row>
    <row r="75" spans="1:9" s="1" customFormat="1" x14ac:dyDescent="0.25">
      <c r="A75" s="50">
        <v>245</v>
      </c>
      <c r="B75" s="3">
        <v>3299</v>
      </c>
      <c r="C75" s="3" t="s">
        <v>87</v>
      </c>
      <c r="D75" s="3"/>
      <c r="E75" s="12">
        <v>0</v>
      </c>
      <c r="F75" s="12">
        <f>SUM(F76:F80)</f>
        <v>5392.21</v>
      </c>
      <c r="G75" s="12">
        <f>SUM(G76:G80)</f>
        <v>0</v>
      </c>
      <c r="H75" s="17">
        <f t="shared" si="1"/>
        <v>0</v>
      </c>
    </row>
    <row r="76" spans="1:9" s="27" customFormat="1" x14ac:dyDescent="0.25">
      <c r="A76" s="29">
        <v>2451</v>
      </c>
      <c r="B76" s="26">
        <v>32999</v>
      </c>
      <c r="C76" s="26" t="s">
        <v>87</v>
      </c>
      <c r="D76" s="43">
        <v>31</v>
      </c>
      <c r="E76" s="44">
        <v>0</v>
      </c>
      <c r="F76" s="28">
        <v>300</v>
      </c>
      <c r="G76" s="28">
        <v>0</v>
      </c>
      <c r="H76" s="15">
        <f t="shared" si="1"/>
        <v>0</v>
      </c>
    </row>
    <row r="77" spans="1:9" s="27" customFormat="1" x14ac:dyDescent="0.25">
      <c r="A77" s="29">
        <v>2452</v>
      </c>
      <c r="B77" s="26">
        <v>32999</v>
      </c>
      <c r="C77" s="26" t="s">
        <v>87</v>
      </c>
      <c r="D77" s="43">
        <v>41</v>
      </c>
      <c r="E77" s="44">
        <v>662.5</v>
      </c>
      <c r="F77" s="28">
        <v>2000</v>
      </c>
      <c r="G77" s="28">
        <v>0</v>
      </c>
      <c r="H77" s="15">
        <f t="shared" si="1"/>
        <v>0</v>
      </c>
    </row>
    <row r="78" spans="1:9" s="27" customFormat="1" x14ac:dyDescent="0.25">
      <c r="A78" s="29">
        <v>2453</v>
      </c>
      <c r="B78" s="26">
        <v>32999</v>
      </c>
      <c r="C78" s="26" t="s">
        <v>87</v>
      </c>
      <c r="D78" s="43">
        <v>61</v>
      </c>
      <c r="E78" s="44">
        <v>0</v>
      </c>
      <c r="F78" s="28">
        <v>500</v>
      </c>
      <c r="G78" s="28">
        <v>0</v>
      </c>
      <c r="H78" s="15">
        <f t="shared" si="1"/>
        <v>0</v>
      </c>
    </row>
    <row r="79" spans="1:9" s="27" customFormat="1" x14ac:dyDescent="0.25">
      <c r="A79" s="29">
        <v>2455</v>
      </c>
      <c r="B79" s="26">
        <v>32999</v>
      </c>
      <c r="C79" s="26" t="s">
        <v>87</v>
      </c>
      <c r="D79" s="43">
        <v>53</v>
      </c>
      <c r="E79" s="44">
        <v>0</v>
      </c>
      <c r="F79" s="28">
        <v>2000</v>
      </c>
      <c r="G79" s="28">
        <v>0</v>
      </c>
      <c r="H79" s="15">
        <f t="shared" si="1"/>
        <v>0</v>
      </c>
    </row>
    <row r="80" spans="1:9" s="27" customFormat="1" x14ac:dyDescent="0.25">
      <c r="A80" s="29">
        <v>2457</v>
      </c>
      <c r="B80" s="26">
        <v>32999</v>
      </c>
      <c r="C80" s="26" t="s">
        <v>87</v>
      </c>
      <c r="D80" s="43">
        <v>42034</v>
      </c>
      <c r="E80" s="44">
        <v>0</v>
      </c>
      <c r="F80" s="28">
        <v>592.21</v>
      </c>
      <c r="G80" s="28">
        <v>0</v>
      </c>
      <c r="H80" s="15">
        <f t="shared" si="1"/>
        <v>0</v>
      </c>
    </row>
    <row r="81" spans="1:9" s="1" customFormat="1" x14ac:dyDescent="0.25">
      <c r="A81" s="51">
        <v>248</v>
      </c>
      <c r="B81" s="3">
        <v>4221</v>
      </c>
      <c r="C81" s="3" t="s">
        <v>88</v>
      </c>
      <c r="D81" s="3"/>
      <c r="E81" s="12">
        <v>0</v>
      </c>
      <c r="F81" s="12">
        <v>18000</v>
      </c>
      <c r="G81" s="12">
        <f>SUM(G83:G84)</f>
        <v>0</v>
      </c>
      <c r="H81" s="17">
        <f t="shared" si="1"/>
        <v>0</v>
      </c>
    </row>
    <row r="82" spans="1:9" s="1" customFormat="1" x14ac:dyDescent="0.25">
      <c r="A82" s="46"/>
      <c r="B82" s="43">
        <v>42211</v>
      </c>
      <c r="C82" s="43" t="s">
        <v>111</v>
      </c>
      <c r="D82" s="43">
        <v>5103</v>
      </c>
      <c r="E82" s="44">
        <v>0</v>
      </c>
      <c r="F82" s="44"/>
      <c r="G82" s="44">
        <v>0</v>
      </c>
      <c r="H82" s="42"/>
      <c r="I82" s="47"/>
    </row>
    <row r="83" spans="1:9" s="27" customFormat="1" x14ac:dyDescent="0.25">
      <c r="A83" s="29">
        <v>2483</v>
      </c>
      <c r="B83" s="26">
        <v>42219</v>
      </c>
      <c r="C83" s="26" t="s">
        <v>88</v>
      </c>
      <c r="D83" s="26">
        <v>42034</v>
      </c>
      <c r="E83" s="44">
        <v>0</v>
      </c>
      <c r="F83" s="28">
        <v>3000</v>
      </c>
      <c r="G83" s="28">
        <v>0</v>
      </c>
      <c r="H83" s="15">
        <f t="shared" si="1"/>
        <v>0</v>
      </c>
    </row>
    <row r="84" spans="1:9" s="27" customFormat="1" x14ac:dyDescent="0.25">
      <c r="A84" s="29">
        <v>2485</v>
      </c>
      <c r="B84" s="26">
        <v>42219</v>
      </c>
      <c r="C84" s="26" t="s">
        <v>88</v>
      </c>
      <c r="D84" s="26">
        <v>5103</v>
      </c>
      <c r="E84" s="44">
        <v>0</v>
      </c>
      <c r="F84" s="28">
        <v>5000</v>
      </c>
      <c r="G84" s="28">
        <v>0</v>
      </c>
      <c r="H84" s="15">
        <f t="shared" si="1"/>
        <v>0</v>
      </c>
    </row>
    <row r="85" spans="1:9" s="1" customFormat="1" x14ac:dyDescent="0.25">
      <c r="A85" s="51">
        <v>252</v>
      </c>
      <c r="B85" s="3">
        <v>4241</v>
      </c>
      <c r="C85" s="3" t="s">
        <v>89</v>
      </c>
      <c r="D85" s="3"/>
      <c r="E85" s="12">
        <v>0</v>
      </c>
      <c r="F85" s="12">
        <f>SUM(F86:F88)</f>
        <v>2512.21</v>
      </c>
      <c r="G85" s="12">
        <f>SUM(G86:G88)</f>
        <v>0</v>
      </c>
      <c r="H85" s="17">
        <f t="shared" si="1"/>
        <v>0</v>
      </c>
    </row>
    <row r="86" spans="1:9" s="27" customFormat="1" x14ac:dyDescent="0.25">
      <c r="A86" s="29">
        <v>2524</v>
      </c>
      <c r="B86" s="26">
        <v>42411</v>
      </c>
      <c r="C86" s="26" t="s">
        <v>89</v>
      </c>
      <c r="D86" s="26">
        <v>61</v>
      </c>
      <c r="E86" s="44">
        <v>0</v>
      </c>
      <c r="F86" s="28">
        <v>500</v>
      </c>
      <c r="G86" s="28">
        <v>0</v>
      </c>
      <c r="H86" s="15">
        <f t="shared" si="1"/>
        <v>0</v>
      </c>
    </row>
    <row r="87" spans="1:9" s="27" customFormat="1" x14ac:dyDescent="0.25">
      <c r="A87" s="29">
        <v>2525</v>
      </c>
      <c r="B87" s="26">
        <v>42411</v>
      </c>
      <c r="C87" s="26" t="s">
        <v>89</v>
      </c>
      <c r="D87" s="26">
        <v>5103</v>
      </c>
      <c r="E87" s="44">
        <v>0</v>
      </c>
      <c r="F87" s="28">
        <v>2000</v>
      </c>
      <c r="G87" s="28">
        <v>0</v>
      </c>
      <c r="H87" s="15">
        <f t="shared" si="1"/>
        <v>0</v>
      </c>
    </row>
    <row r="88" spans="1:9" s="27" customFormat="1" x14ac:dyDescent="0.25">
      <c r="A88" s="29">
        <v>2527</v>
      </c>
      <c r="B88" s="26">
        <v>42411</v>
      </c>
      <c r="C88" s="26" t="s">
        <v>89</v>
      </c>
      <c r="D88" s="26">
        <v>42034</v>
      </c>
      <c r="E88" s="44">
        <v>0</v>
      </c>
      <c r="F88" s="28">
        <v>12.21</v>
      </c>
      <c r="G88" s="28">
        <v>0</v>
      </c>
      <c r="H88" s="15">
        <f>G88/F88*100</f>
        <v>0</v>
      </c>
    </row>
    <row r="89" spans="1:9" s="1" customFormat="1" x14ac:dyDescent="0.25">
      <c r="A89" s="52" t="s">
        <v>82</v>
      </c>
      <c r="B89" s="3">
        <v>3236</v>
      </c>
      <c r="C89" s="3" t="s">
        <v>58</v>
      </c>
      <c r="D89" s="3"/>
      <c r="E89" s="12">
        <v>0</v>
      </c>
      <c r="F89" s="12">
        <f>SUM(F90:F91)</f>
        <v>0</v>
      </c>
      <c r="G89" s="12">
        <f>SUM(G90:G91)</f>
        <v>6695</v>
      </c>
      <c r="H89" s="53">
        <v>0</v>
      </c>
    </row>
    <row r="90" spans="1:9" s="27" customFormat="1" x14ac:dyDescent="0.25">
      <c r="A90" s="31" t="s">
        <v>83</v>
      </c>
      <c r="B90" s="26">
        <v>32363</v>
      </c>
      <c r="C90" s="26" t="s">
        <v>90</v>
      </c>
      <c r="D90" s="26">
        <v>42034</v>
      </c>
      <c r="E90" s="44">
        <v>0</v>
      </c>
      <c r="F90" s="28">
        <v>0</v>
      </c>
      <c r="G90" s="28">
        <v>0</v>
      </c>
      <c r="H90" s="15">
        <v>0</v>
      </c>
    </row>
    <row r="91" spans="1:9" s="27" customFormat="1" x14ac:dyDescent="0.25">
      <c r="A91" s="31" t="s">
        <v>84</v>
      </c>
      <c r="B91" s="26">
        <v>32363</v>
      </c>
      <c r="C91" s="26" t="s">
        <v>90</v>
      </c>
      <c r="D91" s="26">
        <v>5103</v>
      </c>
      <c r="E91" s="44">
        <v>0</v>
      </c>
      <c r="F91" s="28">
        <v>0</v>
      </c>
      <c r="G91" s="28">
        <v>6695</v>
      </c>
      <c r="H91" s="15">
        <v>0</v>
      </c>
    </row>
    <row r="92" spans="1:9" x14ac:dyDescent="0.25">
      <c r="A92" s="82" t="s">
        <v>73</v>
      </c>
      <c r="B92" s="83"/>
      <c r="C92" s="18" t="s">
        <v>74</v>
      </c>
      <c r="D92" s="21"/>
      <c r="E92" s="44">
        <v>0</v>
      </c>
      <c r="F92" s="24"/>
      <c r="G92" s="24">
        <v>0</v>
      </c>
      <c r="H92" s="15">
        <v>0</v>
      </c>
    </row>
    <row r="93" spans="1:9" x14ac:dyDescent="0.25">
      <c r="A93" s="82" t="s">
        <v>91</v>
      </c>
      <c r="B93" s="83"/>
      <c r="C93" s="18" t="s">
        <v>92</v>
      </c>
      <c r="D93" s="21"/>
      <c r="E93" s="44">
        <v>0</v>
      </c>
      <c r="F93" s="22"/>
      <c r="G93" s="22"/>
      <c r="H93" s="23"/>
    </row>
    <row r="94" spans="1:9" x14ac:dyDescent="0.25">
      <c r="A94" s="82" t="s">
        <v>93</v>
      </c>
      <c r="B94" s="83"/>
      <c r="C94" s="18" t="s">
        <v>94</v>
      </c>
      <c r="D94" s="21"/>
      <c r="E94" s="44">
        <v>0</v>
      </c>
      <c r="F94" s="24">
        <f>F96</f>
        <v>20000</v>
      </c>
      <c r="G94" s="24">
        <f>G96</f>
        <v>0</v>
      </c>
      <c r="H94" s="20">
        <f>G94/F94*100</f>
        <v>0</v>
      </c>
    </row>
    <row r="95" spans="1:9" x14ac:dyDescent="0.25">
      <c r="A95" s="32" t="s">
        <v>41</v>
      </c>
      <c r="B95" s="32" t="s">
        <v>42</v>
      </c>
      <c r="C95" s="18"/>
      <c r="D95" s="18"/>
      <c r="E95" s="44">
        <v>0</v>
      </c>
      <c r="F95" s="19"/>
      <c r="G95" s="19"/>
      <c r="H95" s="20"/>
    </row>
    <row r="96" spans="1:9" x14ac:dyDescent="0.25">
      <c r="A96" s="2">
        <v>274</v>
      </c>
      <c r="B96" s="2">
        <v>4241</v>
      </c>
      <c r="C96" s="2" t="s">
        <v>94</v>
      </c>
      <c r="D96" s="2">
        <v>51034</v>
      </c>
      <c r="E96" s="44">
        <v>0</v>
      </c>
      <c r="F96" s="11">
        <v>20000</v>
      </c>
      <c r="G96" s="11">
        <v>0</v>
      </c>
      <c r="H96" s="11">
        <f>G96/F96*100</f>
        <v>0</v>
      </c>
      <c r="I96" s="25"/>
    </row>
    <row r="97" spans="1:9" x14ac:dyDescent="0.25">
      <c r="A97" s="2"/>
      <c r="B97" s="2"/>
      <c r="C97" s="2"/>
      <c r="D97" s="2"/>
      <c r="E97" s="11"/>
      <c r="F97" s="11"/>
      <c r="G97" s="11"/>
      <c r="H97" s="11"/>
      <c r="I97" s="25"/>
    </row>
    <row r="98" spans="1:9" x14ac:dyDescent="0.25">
      <c r="A98" s="2"/>
      <c r="B98" s="2"/>
      <c r="C98" s="48" t="s">
        <v>125</v>
      </c>
      <c r="D98" s="2"/>
      <c r="E98" s="12">
        <v>1467596.6</v>
      </c>
      <c r="F98" s="49">
        <v>3127784.56</v>
      </c>
      <c r="G98" s="54">
        <v>1560943.53</v>
      </c>
      <c r="H98" s="11">
        <f t="shared" ref="H98:H100" si="2">G98/F98*100</f>
        <v>49.905724005492246</v>
      </c>
    </row>
    <row r="99" spans="1:9" x14ac:dyDescent="0.25">
      <c r="A99" s="2"/>
      <c r="B99" s="2"/>
      <c r="C99" s="3" t="s">
        <v>126</v>
      </c>
      <c r="D99" s="2"/>
      <c r="E99" s="12">
        <v>662.5</v>
      </c>
      <c r="F99" s="12">
        <v>55650.42</v>
      </c>
      <c r="G99" s="12">
        <v>6695</v>
      </c>
      <c r="H99" s="11">
        <f t="shared" si="2"/>
        <v>12.030457272379975</v>
      </c>
    </row>
    <row r="100" spans="1:9" x14ac:dyDescent="0.25">
      <c r="A100" s="2"/>
      <c r="B100" s="2"/>
      <c r="C100" s="3" t="s">
        <v>113</v>
      </c>
      <c r="D100" s="2"/>
      <c r="E100" s="12">
        <f>SUM(E98+E99)</f>
        <v>1468259.1</v>
      </c>
      <c r="F100" s="12">
        <f>SUM(F98+F99)</f>
        <v>3183434.98</v>
      </c>
      <c r="G100" s="12">
        <f>SUM(G98+G99)</f>
        <v>1567638.53</v>
      </c>
      <c r="H100" s="11">
        <f t="shared" si="2"/>
        <v>49.24361703156255</v>
      </c>
    </row>
    <row r="103" spans="1:9" x14ac:dyDescent="0.25">
      <c r="A103" t="s">
        <v>112</v>
      </c>
    </row>
    <row r="105" spans="1:9" x14ac:dyDescent="0.25">
      <c r="E105" t="s">
        <v>119</v>
      </c>
      <c r="G105" t="s">
        <v>120</v>
      </c>
    </row>
    <row r="106" spans="1:9" x14ac:dyDescent="0.25">
      <c r="E106" t="s">
        <v>121</v>
      </c>
      <c r="G106" t="s">
        <v>122</v>
      </c>
    </row>
  </sheetData>
  <mergeCells count="22">
    <mergeCell ref="A9:B9"/>
    <mergeCell ref="A10:B10"/>
    <mergeCell ref="A1:H3"/>
    <mergeCell ref="A4:B4"/>
    <mergeCell ref="A6:B6"/>
    <mergeCell ref="A7:B7"/>
    <mergeCell ref="A8:B8"/>
    <mergeCell ref="A40:B40"/>
    <mergeCell ref="A38:B38"/>
    <mergeCell ref="A39:B39"/>
    <mergeCell ref="A94:B94"/>
    <mergeCell ref="A44:B44"/>
    <mergeCell ref="A45:B45"/>
    <mergeCell ref="A46:B46"/>
    <mergeCell ref="A53:B53"/>
    <mergeCell ref="A54:B54"/>
    <mergeCell ref="A55:B55"/>
    <mergeCell ref="A59:B59"/>
    <mergeCell ref="A60:B60"/>
    <mergeCell ref="A61:B61"/>
    <mergeCell ref="A92:B92"/>
    <mergeCell ref="A93:B93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1. DIO</vt:lpstr>
      <vt:lpstr>2. DIO</vt:lpstr>
      <vt:lpstr>3. DIO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Tajnica</cp:lastModifiedBy>
  <cp:lastPrinted>2022-07-18T09:11:46Z</cp:lastPrinted>
  <dcterms:created xsi:type="dcterms:W3CDTF">2022-07-11T08:30:09Z</dcterms:created>
  <dcterms:modified xsi:type="dcterms:W3CDTF">2024-12-30T08:18:24Z</dcterms:modified>
</cp:coreProperties>
</file>