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D281474-5024-4803-B7F8-DFFE723C5BEB}" xr6:coauthVersionLast="47" xr6:coauthVersionMax="47" xr10:uidLastSave="{00000000-0000-0000-0000-000000000000}"/>
  <bookViews>
    <workbookView xWindow="2595" yWindow="2595" windowWidth="21600" windowHeight="11385" tabRatio="605" activeTab="5" xr2:uid="{00000000-000D-0000-FFFF-FFFF00000000}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regled ukupni P i R po izvor" sheetId="11" r:id="rId5"/>
    <sheet name="II. POSEBNI DIO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0" l="1"/>
  <c r="G14" i="10"/>
  <c r="F14" i="10"/>
  <c r="H11" i="10"/>
  <c r="G11" i="10"/>
  <c r="F11" i="10"/>
  <c r="G43" i="11"/>
  <c r="F43" i="11"/>
  <c r="E43" i="11"/>
  <c r="F165" i="2"/>
  <c r="E165" i="2"/>
  <c r="F158" i="2"/>
  <c r="E158" i="2"/>
  <c r="G77" i="2"/>
  <c r="G28" i="2"/>
  <c r="G9" i="2"/>
  <c r="G16" i="2" s="1"/>
  <c r="F145" i="2"/>
  <c r="E145" i="2"/>
  <c r="E140" i="2"/>
  <c r="F133" i="2"/>
  <c r="E133" i="2"/>
  <c r="F128" i="2"/>
  <c r="E128" i="2"/>
  <c r="F105" i="2"/>
  <c r="E105" i="2"/>
  <c r="F58" i="2"/>
  <c r="E58" i="2"/>
  <c r="F93" i="2"/>
  <c r="E93" i="2"/>
  <c r="F88" i="2"/>
  <c r="E88" i="2"/>
  <c r="F65" i="2"/>
  <c r="E65" i="2"/>
  <c r="F46" i="2"/>
  <c r="E46" i="2"/>
  <c r="F41" i="2"/>
  <c r="E41" i="2"/>
  <c r="F82" i="2"/>
  <c r="E82" i="2"/>
  <c r="F77" i="2"/>
  <c r="E77" i="2"/>
  <c r="F26" i="2"/>
  <c r="E26" i="2"/>
  <c r="F21" i="2"/>
  <c r="E21" i="2"/>
  <c r="F14" i="2"/>
  <c r="E14" i="2"/>
  <c r="F9" i="2"/>
  <c r="E9" i="2"/>
  <c r="G174" i="2" l="1"/>
  <c r="F135" i="2"/>
  <c r="F95" i="2"/>
  <c r="F48" i="2"/>
  <c r="F107" i="2"/>
  <c r="E16" i="2"/>
  <c r="E84" i="2"/>
  <c r="E72" i="2"/>
  <c r="F16" i="2"/>
  <c r="F84" i="2"/>
  <c r="F60" i="2"/>
  <c r="E28" i="2"/>
  <c r="E95" i="2"/>
  <c r="F28" i="2"/>
  <c r="E48" i="2"/>
  <c r="F72" i="2"/>
  <c r="E60" i="2"/>
  <c r="E135" i="2"/>
  <c r="E107" i="2"/>
  <c r="D11" i="9"/>
  <c r="C11" i="9"/>
  <c r="B11" i="9"/>
  <c r="E174" i="2" l="1"/>
  <c r="F174" i="2"/>
  <c r="G44" i="8"/>
  <c r="F44" i="8"/>
  <c r="E44" i="8"/>
  <c r="G58" i="8"/>
  <c r="G57" i="8" s="1"/>
  <c r="F58" i="8"/>
  <c r="F57" i="8" s="1"/>
  <c r="E58" i="8"/>
  <c r="E57" i="8" s="1"/>
  <c r="G41" i="8"/>
  <c r="F41" i="8"/>
  <c r="E41" i="8"/>
  <c r="G21" i="8"/>
  <c r="F21" i="8"/>
  <c r="E21" i="8"/>
  <c r="G11" i="8"/>
  <c r="F11" i="8"/>
  <c r="E11" i="8"/>
  <c r="G10" i="8" l="1"/>
  <c r="E40" i="8"/>
  <c r="F40" i="8"/>
  <c r="G40" i="8"/>
  <c r="G63" i="8" s="1"/>
  <c r="E24" i="8"/>
  <c r="G24" i="8"/>
  <c r="F24" i="8"/>
  <c r="F10" i="8" s="1"/>
  <c r="D10" i="9"/>
  <c r="C10" i="9"/>
  <c r="G35" i="8"/>
  <c r="G67" i="8" s="1"/>
  <c r="F35" i="8"/>
  <c r="F67" i="8" s="1"/>
  <c r="E35" i="8"/>
  <c r="E67" i="8" s="1"/>
  <c r="G33" i="8"/>
  <c r="F33" i="8"/>
  <c r="G28" i="8" l="1"/>
  <c r="G66" i="8" s="1"/>
  <c r="G68" i="8" s="1"/>
  <c r="E10" i="8"/>
  <c r="E28" i="8" s="1"/>
  <c r="E66" i="8" s="1"/>
  <c r="E68" i="8" s="1"/>
  <c r="F28" i="8"/>
  <c r="F66" i="8" s="1"/>
  <c r="F68" i="8" s="1"/>
  <c r="G70" i="8" l="1"/>
  <c r="F63" i="8"/>
  <c r="F70" i="8" s="1"/>
  <c r="E63" i="8"/>
  <c r="E70" i="8" s="1"/>
  <c r="B10" i="9"/>
</calcChain>
</file>

<file path=xl/sharedStrings.xml><?xml version="1.0" encoding="utf-8"?>
<sst xmlns="http://schemas.openxmlformats.org/spreadsheetml/2006/main" count="381" uniqueCount="165">
  <si>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</si>
  <si>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</si>
  <si>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</si>
  <si>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</si>
  <si>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</si>
  <si>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</si>
  <si>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</si>
  <si>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</si>
  <si>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</si>
  <si>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</si>
  <si>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</si>
  <si>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</si>
  <si>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</si>
  <si>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</si>
  <si>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</si>
  <si>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</si>
  <si>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</si>
  <si>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</si>
  <si>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</si>
  <si>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</si>
  <si>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</si>
  <si>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</si>
  <si>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</si>
  <si>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</si>
  <si>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</si>
  <si>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</si>
  <si>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</si>
  <si>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</si>
  <si>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</si>
  <si>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</si>
  <si>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</si>
  <si>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</si>
  <si>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</si>
  <si>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</si>
  <si>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</si>
  <si>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</si>
  <si>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</si>
  <si>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</si>
  <si>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</si>
  <si>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Projekcija 
za 2024.</t>
  </si>
  <si>
    <t>Projekcija 
za 2025.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</si>
  <si>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</si>
  <si>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</si>
  <si>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</si>
  <si>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</si>
  <si>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od prodaje proizvoda i robe te pruženih usluga i prihodi od donacija</t>
  </si>
  <si>
    <t>Ukupni prihodi</t>
  </si>
  <si>
    <t>Ukupni rashodi</t>
  </si>
  <si>
    <t>Vlastiti prihodi - višak</t>
  </si>
  <si>
    <t>EUR</t>
  </si>
  <si>
    <t>Prihodi od upravnih i administrativnih pristojbi, pristojbi po posebnim propisima i naknada</t>
  </si>
  <si>
    <t>Prihodi za posebna namjene</t>
  </si>
  <si>
    <t>VIŠAK KORIŠTEN ZA POKRIĆE RASHODA</t>
  </si>
  <si>
    <t>Vlastiti izvori</t>
  </si>
  <si>
    <t>Višak prihoda poslovanja</t>
  </si>
  <si>
    <t>Ukupni tekući prihodi</t>
  </si>
  <si>
    <t>Višak korišten za rashode tekućih godina</t>
  </si>
  <si>
    <t>Ukupno</t>
  </si>
  <si>
    <t>Ukupni tekući rashodi</t>
  </si>
  <si>
    <t>PREGLED UKUPNIH PRIHODA I RASHODA PO IZVORIMA FINACIRANJA</t>
  </si>
  <si>
    <t>KONTROLNA TABLICA</t>
  </si>
  <si>
    <t>Naziv izvora finaciranja</t>
  </si>
  <si>
    <t>PRIHODI</t>
  </si>
  <si>
    <t>RASHODI</t>
  </si>
  <si>
    <t>Razlika</t>
  </si>
  <si>
    <t>Višak korišten za rashode tekuće godine</t>
  </si>
  <si>
    <t>Oznaka IF</t>
  </si>
  <si>
    <t>Pomoći iz inozemstva i od subjekata unutar općeg proračuna</t>
  </si>
  <si>
    <t>Ministarstvo znanosti i obrazovanja-MZO</t>
  </si>
  <si>
    <t>MZO-Plaće OŠ</t>
  </si>
  <si>
    <t>MZO-Udžbenici</t>
  </si>
  <si>
    <t>Proračun JLS</t>
  </si>
  <si>
    <t>Tekuće donacije-korisnici</t>
  </si>
  <si>
    <t>F.P. i dod. Udio u por. Na dohodak</t>
  </si>
  <si>
    <t>MZO-OŠ</t>
  </si>
  <si>
    <t>MZO-plaće OŠ</t>
  </si>
  <si>
    <t>MZO</t>
  </si>
  <si>
    <t>Višak prihoda-OŠ</t>
  </si>
  <si>
    <t>Tekuće-donacije korisnici</t>
  </si>
  <si>
    <t>F.P.dod. udio u por. na doh.</t>
  </si>
  <si>
    <t>09 Osnovno obrazovanje</t>
  </si>
  <si>
    <t>0912 Osnovno obrazovanje</t>
  </si>
  <si>
    <t>0960 Dodatne usluge u obrazovanju</t>
  </si>
  <si>
    <t>FINANCIJSKI PLAN RASHODA I IZDATAKA OSNOVNE ŠKOLE NOVIGRAD PO IZVORIMA FINANCIRANJA I EKONOMSKOJ KLASIFIKACIJI ZA 2023. I PROJEKCIJA ZA 2024. I 2025. GODINU</t>
  </si>
  <si>
    <t>II. POSEBNI DIO</t>
  </si>
  <si>
    <t>Šifra</t>
  </si>
  <si>
    <t xml:space="preserve">Naziv </t>
  </si>
  <si>
    <t>Osnovno školstvo-standard</t>
  </si>
  <si>
    <t>Aktivnost A 2202-01</t>
  </si>
  <si>
    <t>Djelatnost osnovnih škola</t>
  </si>
  <si>
    <t>Izvor financiranja 451</t>
  </si>
  <si>
    <t>F.P. i dod. udio u por. na dohodak</t>
  </si>
  <si>
    <t>Financijski  rashodi</t>
  </si>
  <si>
    <t>Naknade građanima i kućanstvima u naravi</t>
  </si>
  <si>
    <t>Rashodi za nabavu proizvedene dugotrajne  imovine</t>
  </si>
  <si>
    <t>UKUPNO:</t>
  </si>
  <si>
    <t>PROGRAM 2202</t>
  </si>
  <si>
    <t>Osnovno školstvo standard</t>
  </si>
  <si>
    <t>Aktivnost A 2202-04</t>
  </si>
  <si>
    <t>Administracija i upravljanje</t>
  </si>
  <si>
    <t>Izvor financiranja 51035</t>
  </si>
  <si>
    <t>PROGRAM 2203</t>
  </si>
  <si>
    <t>Osnovno školstvo-iznad standarda</t>
  </si>
  <si>
    <t>Aktivnost A 2203-04</t>
  </si>
  <si>
    <t>Podizanje kvalitete i standarda u školstvu</t>
  </si>
  <si>
    <t>Izvor financiranja 5103</t>
  </si>
  <si>
    <t>Izvor financiranja 31</t>
  </si>
  <si>
    <t>Vlastiti prihodi-korisnici</t>
  </si>
  <si>
    <t>Izvor financiranja 42034</t>
  </si>
  <si>
    <t>Višak prihoda OŠ</t>
  </si>
  <si>
    <t>Izvor financiranja 53</t>
  </si>
  <si>
    <t>Izvor financiranja 41</t>
  </si>
  <si>
    <t>Prihodi za posebne namjene</t>
  </si>
  <si>
    <t>Izvor financiranja 611</t>
  </si>
  <si>
    <t>Tekuće donacije od trgovačkih društava</t>
  </si>
  <si>
    <t>Aktivnost A 2203-27</t>
  </si>
  <si>
    <t>Udžbenici</t>
  </si>
  <si>
    <t>Izvor financiranja 51034</t>
  </si>
  <si>
    <t>MZOŠ-Udžbenici za OŠ</t>
  </si>
  <si>
    <t>Pomoći</t>
  </si>
  <si>
    <t>Tekuće donacije</t>
  </si>
  <si>
    <t xml:space="preserve"> KLASIFIKACIJI ZA 2024. I PROJEKCIJA 2025. I 2026. GODINE</t>
  </si>
  <si>
    <t>Projekcija                         za 2026.</t>
  </si>
  <si>
    <t>Aktivnost A2203-33</t>
  </si>
  <si>
    <t>Izvor financiranja 510391</t>
  </si>
  <si>
    <t>Prehrana za učenike</t>
  </si>
  <si>
    <t>MZO-Prehrana za učenike</t>
  </si>
  <si>
    <t>Aktivnost A2203-34</t>
  </si>
  <si>
    <t>Izvor financiranja511903</t>
  </si>
  <si>
    <t>Zalihe menstrualnih higijenskih potrepština</t>
  </si>
  <si>
    <t>Ostali rashodi</t>
  </si>
  <si>
    <t>Aktivnost A2203-35</t>
  </si>
  <si>
    <t>Izvor financiranja 510392</t>
  </si>
  <si>
    <t>Osnovna škola kao cjelodnevna škola</t>
  </si>
  <si>
    <t>MZO-Osnovna škola kao cjelodnevna škola</t>
  </si>
  <si>
    <t>Rashodi za dodatna ulaganja na nefinancijskoj imovini</t>
  </si>
  <si>
    <t>Prihodi iz županijskog proračuna  (451)</t>
  </si>
  <si>
    <t>UKUPNI PRIHODI</t>
  </si>
  <si>
    <t>PRIJEDLOG FINANCIJSKOG PLANA OSNOVNE ŠKOLE NOVIGRAD ZA 2024. I PROJEKCIJA ZA 2025. I 2026. GODINU</t>
  </si>
  <si>
    <t>MRMSOS-Zalihe menstrualnih hig. potr. OŠ</t>
  </si>
  <si>
    <t>SVEUKUPNO:</t>
  </si>
  <si>
    <t>Projekcija                          za 2026.</t>
  </si>
  <si>
    <t>PRIJEDLOG FINANCIJSKOG PLANA OSNOVNE ŠKOLE NOVIGRAD 
ZA 2024. I PROJEKCIJA ZA 2025. I 2026. GODINU</t>
  </si>
  <si>
    <t>PRIJEDLOG FINANCIJSKOG PLANA OSNOVNE ŠKOLE NOVIGRAD ZA 2024.                                                                                                 I PROJEKCIJA ZA 2025. I 2026. GODINU</t>
  </si>
  <si>
    <t>Plan za 2024.</t>
  </si>
  <si>
    <t>Projekcija 
za 2026.</t>
  </si>
  <si>
    <t>MRMSOS-Zalihe menstrualnih hig. poterpština OŠ</t>
  </si>
  <si>
    <t>Financijski rashodi</t>
  </si>
  <si>
    <t>Ostale tekuće donacije u naravi</t>
  </si>
  <si>
    <t>Naknade građanima i kućanstvima</t>
  </si>
  <si>
    <t>PRIJEDLOG FINANCIJSKOG PLANA OSNOVNE ŠKOLE NOVIGRAD ZA 2024. GODINU                                                                                                                                        I PROJEKCIJA ZA 2025. I 2026. GODINU</t>
  </si>
  <si>
    <t>PRIJEDLOG FINANCIJSKOG PLANA OSNOVNE ŠKOLE NOVIGRAD ZA 2024.                                                                         I PROJEKCIJA ZA 2025. I 2026. GODINU</t>
  </si>
  <si>
    <t>Izvor financiranja 11</t>
  </si>
  <si>
    <t>Javne potrebe u prosvjeti</t>
  </si>
  <si>
    <t>Aktivnost A 2203-01</t>
  </si>
  <si>
    <t>Izvor financiranja 71</t>
  </si>
  <si>
    <t>Prihodi od prodaje nefinancijske imovine</t>
  </si>
  <si>
    <t>RASHODI ZA NABAVU NEFINANCIJSKE IMOVUINE</t>
  </si>
  <si>
    <t>Aktivnost A 2203-14</t>
  </si>
  <si>
    <t>Natjecanja i smotre u OŠ</t>
  </si>
  <si>
    <t>Rekapitulacija</t>
  </si>
  <si>
    <t>NOVIGRAD, 09.10.2023.</t>
  </si>
  <si>
    <t>RAVNATELJ</t>
  </si>
  <si>
    <t>BRANKA MAROJA, PROF.</t>
  </si>
  <si>
    <t>U.Z. EDUARD PLEĆAŠ,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</si>
</sst>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6" fillId="0" borderId="4" xfId="0" quotePrefix="1" applyFont="1" applyBorder="1" applyAlignment="1">
      <alignment horizontal="left" wrapText="1"/>
    </xf>
    <xf numFmtId="0" fontId="6" fillId="0" borderId="5" xfId="0" quotePrefix="1" applyFont="1" applyBorder="1" applyAlignment="1">
      <alignment horizontal="left" wrapText="1"/>
    </xf>
    <xf numFmtId="0" fontId="6" fillId="0" borderId="5" xfId="0" quotePrefix="1" applyFont="1" applyBorder="1" applyAlignment="1">
      <alignment horizontal="center" wrapText="1"/>
    </xf>
    <xf numFmtId="0" fontId="6" fillId="0" borderId="5" xfId="0" quotePrefix="1" applyFont="1" applyBorder="1" applyAlignment="1">
      <alignment horizontal="left"/>
    </xf>
    <xf numFmtId="0" fontId="14" fillId="0" borderId="2" xfId="0" applyFont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/>
    </xf>
    <xf numFmtId="0" fontId="17" fillId="2" borderId="1" xfId="0" quotePrefix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0" borderId="0" xfId="0" applyFont="1"/>
    <xf numFmtId="4" fontId="6" fillId="4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4" fontId="6" fillId="4" borderId="4" xfId="0" quotePrefix="1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 wrapText="1"/>
    </xf>
    <xf numFmtId="4" fontId="6" fillId="3" borderId="4" xfId="0" quotePrefix="1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0" xfId="0" quotePrefix="1" applyFont="1" applyFill="1" applyAlignment="1">
      <alignment horizontal="left" vertical="center"/>
    </xf>
    <xf numFmtId="0" fontId="17" fillId="2" borderId="0" xfId="0" quotePrefix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right"/>
    </xf>
    <xf numFmtId="0" fontId="20" fillId="0" borderId="0" xfId="0" applyFont="1"/>
    <xf numFmtId="0" fontId="21" fillId="0" borderId="0" xfId="0" applyFont="1"/>
    <xf numFmtId="4" fontId="15" fillId="3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/>
    <xf numFmtId="0" fontId="5" fillId="0" borderId="0" xfId="0" applyFont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0" fontId="9" fillId="2" borderId="1" xfId="0" quotePrefix="1" applyFont="1" applyFill="1" applyBorder="1" applyAlignment="1">
      <alignment horizontal="left"/>
    </xf>
    <xf numFmtId="0" fontId="11" fillId="2" borderId="1" xfId="0" quotePrefix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Border="1"/>
    <xf numFmtId="0" fontId="15" fillId="6" borderId="3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wrapText="1"/>
    </xf>
    <xf numFmtId="4" fontId="23" fillId="0" borderId="1" xfId="0" applyNumberFormat="1" applyFont="1" applyBorder="1"/>
    <xf numFmtId="0" fontId="6" fillId="7" borderId="1" xfId="0" applyNumberFormat="1" applyFont="1" applyFill="1" applyBorder="1" applyAlignment="1" applyProtection="1">
      <alignment wrapText="1"/>
    </xf>
    <xf numFmtId="4" fontId="23" fillId="7" borderId="1" xfId="0" applyNumberFormat="1" applyFont="1" applyFill="1" applyBorder="1"/>
    <xf numFmtId="0" fontId="0" fillId="0" borderId="0" xfId="0" applyAlignment="1"/>
    <xf numFmtId="4" fontId="0" fillId="0" borderId="0" xfId="0" applyNumberFormat="1"/>
    <xf numFmtId="0" fontId="6" fillId="5" borderId="1" xfId="0" applyNumberFormat="1" applyFont="1" applyFill="1" applyBorder="1" applyAlignment="1" applyProtection="1">
      <alignment wrapText="1"/>
    </xf>
    <xf numFmtId="4" fontId="23" fillId="5" borderId="1" xfId="0" applyNumberFormat="1" applyFont="1" applyFill="1" applyBorder="1"/>
    <xf numFmtId="0" fontId="9" fillId="2" borderId="5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Border="1"/>
    <xf numFmtId="4" fontId="23" fillId="0" borderId="4" xfId="0" applyNumberFormat="1" applyFont="1" applyBorder="1"/>
    <xf numFmtId="4" fontId="23" fillId="7" borderId="4" xfId="0" applyNumberFormat="1" applyFont="1" applyFill="1" applyBorder="1"/>
    <xf numFmtId="4" fontId="23" fillId="5" borderId="4" xfId="0" applyNumberFormat="1" applyFont="1" applyFill="1" applyBorder="1"/>
    <xf numFmtId="0" fontId="0" fillId="0" borderId="1" xfId="0" applyBorder="1"/>
    <xf numFmtId="4" fontId="0" fillId="6" borderId="1" xfId="0" applyNumberFormat="1" applyFill="1" applyBorder="1"/>
    <xf numFmtId="4" fontId="23" fillId="6" borderId="1" xfId="0" applyNumberFormat="1" applyFont="1" applyFill="1" applyBorder="1"/>
    <xf numFmtId="0" fontId="6" fillId="9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shrinkToFit="1"/>
    </xf>
    <xf numFmtId="0" fontId="11" fillId="2" borderId="4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6" fillId="8" borderId="3" xfId="0" applyNumberFormat="1" applyFont="1" applyFill="1" applyBorder="1" applyAlignment="1" applyProtection="1">
      <alignment horizontal="left" vertical="center" wrapText="1"/>
    </xf>
    <xf numFmtId="0" fontId="15" fillId="8" borderId="3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wrapText="1"/>
    </xf>
    <xf numFmtId="4" fontId="23" fillId="6" borderId="4" xfId="0" applyNumberFormat="1" applyFont="1" applyFill="1" applyBorder="1"/>
    <xf numFmtId="0" fontId="0" fillId="6" borderId="0" xfId="0" applyFill="1"/>
    <xf numFmtId="0" fontId="6" fillId="8" borderId="1" xfId="0" applyNumberFormat="1" applyFont="1" applyFill="1" applyBorder="1" applyAlignment="1" applyProtection="1">
      <alignment wrapText="1"/>
    </xf>
    <xf numFmtId="0" fontId="0" fillId="8" borderId="0" xfId="0" applyFill="1"/>
    <xf numFmtId="4" fontId="23" fillId="8" borderId="1" xfId="0" applyNumberFormat="1" applyFont="1" applyFill="1" applyBorder="1"/>
    <xf numFmtId="4" fontId="0" fillId="0" borderId="5" xfId="0" applyNumberFormat="1" applyBorder="1"/>
    <xf numFmtId="4" fontId="0" fillId="0" borderId="3" xfId="0" applyNumberFormat="1" applyBorder="1"/>
    <xf numFmtId="0" fontId="23" fillId="0" borderId="1" xfId="0" applyFont="1" applyBorder="1"/>
    <xf numFmtId="4" fontId="6" fillId="0" borderId="0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center"/>
    </xf>
    <xf numFmtId="0" fontId="6" fillId="8" borderId="5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>
      <alignment horizontal="center"/>
    </xf>
    <xf numFmtId="4" fontId="0" fillId="8" borderId="1" xfId="0" applyNumberFormat="1" applyFill="1" applyBorder="1"/>
    <xf numFmtId="4" fontId="0" fillId="8" borderId="4" xfId="0" applyNumberFormat="1" applyFill="1" applyBorder="1"/>
    <xf numFmtId="0" fontId="23" fillId="8" borderId="0" xfId="0" applyFont="1" applyFill="1"/>
    <xf numFmtId="4" fontId="0" fillId="0" borderId="6" xfId="0" applyNumberFormat="1" applyBorder="1"/>
    <xf numFmtId="0" fontId="23" fillId="0" borderId="1" xfId="0" applyFont="1" applyBorder="1" applyAlignment="1">
      <alignment wrapText="1"/>
    </xf>
    <xf numFmtId="0" fontId="3" fillId="6" borderId="1" xfId="0" applyNumberFormat="1" applyFont="1" applyFill="1" applyBorder="1" applyAlignment="1" applyProtection="1">
      <alignment wrapText="1"/>
    </xf>
    <xf numFmtId="0" fontId="0" fillId="0" borderId="0" xfId="0" applyBorder="1" applyAlignment="1"/>
    <xf numFmtId="0" fontId="23" fillId="0" borderId="0" xfId="0" applyFont="1" applyBorder="1"/>
    <xf numFmtId="4" fontId="0" fillId="0" borderId="0" xfId="0" applyNumberFormat="1" applyBorder="1"/>
    <xf numFmtId="4" fontId="0" fillId="0" borderId="7" xfId="0" applyNumberFormat="1" applyBorder="1"/>
    <xf numFmtId="0" fontId="0" fillId="0" borderId="1" xfId="0" applyFont="1" applyBorder="1"/>
    <xf numFmtId="0" fontId="0" fillId="0" borderId="3" xfId="0" applyBorder="1" applyAlignment="1">
      <alignment horizontal="right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1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2" borderId="4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4" xfId="0" applyFont="1" applyBorder="1"/>
    <xf numFmtId="0" fontId="23" fillId="0" borderId="5" xfId="0" applyFont="1" applyBorder="1"/>
    <xf numFmtId="0" fontId="2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6" fillId="8" borderId="1" xfId="0" applyNumberFormat="1" applyFont="1" applyFill="1" applyBorder="1" applyAlignment="1" applyProtection="1">
      <alignment horizontal="center"/>
    </xf>
    <xf numFmtId="0" fontId="3" fillId="8" borderId="1" xfId="0" applyNumberFormat="1" applyFont="1" applyFill="1" applyBorder="1" applyAlignment="1" applyProtection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0" fontId="3" fillId="6" borderId="1" xfId="0" applyNumberFormat="1" applyFont="1" applyFill="1" applyBorder="1" applyAlignment="1" applyProtection="1">
      <alignment horizontal="center"/>
    </xf>
    <xf numFmtId="0" fontId="6" fillId="6" borderId="4" xfId="0" applyNumberFormat="1" applyFont="1" applyFill="1" applyBorder="1" applyAlignment="1" applyProtection="1">
      <alignment horizontal="center"/>
    </xf>
    <xf numFmtId="0" fontId="6" fillId="6" borderId="5" xfId="0" applyNumberFormat="1" applyFont="1" applyFill="1" applyBorder="1" applyAlignment="1" applyProtection="1">
      <alignment horizontal="center"/>
    </xf>
    <xf numFmtId="0" fontId="6" fillId="6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5" borderId="5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24" fillId="8" borderId="4" xfId="0" applyFont="1" applyFill="1" applyBorder="1" applyAlignment="1"/>
    <xf numFmtId="0" fontId="24" fillId="8" borderId="5" xfId="0" applyFont="1" applyFill="1" applyBorder="1" applyAlignment="1"/>
    <xf numFmtId="0" fontId="24" fillId="8" borderId="3" xfId="0" applyFont="1" applyFill="1" applyBorder="1" applyAlignment="1"/>
    <xf numFmtId="0" fontId="0" fillId="8" borderId="4" xfId="0" applyFill="1" applyBorder="1"/>
    <xf numFmtId="0" fontId="0" fillId="8" borderId="5" xfId="0" applyFill="1" applyBorder="1"/>
    <xf numFmtId="0" fontId="0" fillId="8" borderId="3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opLeftCell="A7" workbookViewId="0">
      <selection activeCell="M27" sqref="M27"/>
    </sheetView>
  </sheetViews>
  <sheetFormatPr defaultRowHeight="15" x14ac:dyDescent="0.25"/>
  <cols>
    <col min="5" max="5" width="22.42578125" customWidth="1"/>
    <col min="6" max="8" width="25.28515625" customWidth="1"/>
  </cols>
  <sheetData>
    <row r="1" spans="1:8" ht="42" customHeight="1" x14ac:dyDescent="0.25">
      <c r="A1" s="142" t="s">
        <v>150</v>
      </c>
      <c r="B1" s="142"/>
      <c r="C1" s="142"/>
      <c r="D1" s="142"/>
      <c r="E1" s="142"/>
      <c r="F1" s="142"/>
      <c r="G1" s="142"/>
      <c r="H1" s="142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42" t="s">
        <v>30</v>
      </c>
      <c r="B3" s="142"/>
      <c r="C3" s="142"/>
      <c r="D3" s="142"/>
      <c r="E3" s="142"/>
      <c r="F3" s="142"/>
      <c r="G3" s="143"/>
      <c r="H3" s="143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42" t="s">
        <v>36</v>
      </c>
      <c r="B5" s="144"/>
      <c r="C5" s="144"/>
      <c r="D5" s="144"/>
      <c r="E5" s="144"/>
      <c r="F5" s="144"/>
      <c r="G5" s="144"/>
      <c r="H5" s="144"/>
    </row>
    <row r="6" spans="1:8" ht="18" x14ac:dyDescent="0.25">
      <c r="A6" s="1"/>
      <c r="B6" s="2"/>
      <c r="C6" s="2"/>
      <c r="D6" s="2"/>
      <c r="E6" s="7"/>
      <c r="F6" s="8"/>
      <c r="G6" s="8"/>
      <c r="H6" s="30" t="s">
        <v>49</v>
      </c>
    </row>
    <row r="7" spans="1:8" ht="25.5" x14ac:dyDescent="0.25">
      <c r="A7" s="26"/>
      <c r="B7" s="27"/>
      <c r="C7" s="27"/>
      <c r="D7" s="28"/>
      <c r="E7" s="29"/>
      <c r="F7" s="4" t="s">
        <v>144</v>
      </c>
      <c r="G7" s="4" t="s">
        <v>40</v>
      </c>
      <c r="H7" s="4" t="s">
        <v>145</v>
      </c>
    </row>
    <row r="8" spans="1:8" x14ac:dyDescent="0.25">
      <c r="A8" s="145" t="s">
        <v>0</v>
      </c>
      <c r="B8" s="146"/>
      <c r="C8" s="146"/>
      <c r="D8" s="146"/>
      <c r="E8" s="147"/>
      <c r="F8" s="39">
        <v>712069.39</v>
      </c>
      <c r="G8" s="39">
        <v>699744.47</v>
      </c>
      <c r="H8" s="39">
        <v>724049.47</v>
      </c>
    </row>
    <row r="9" spans="1:8" x14ac:dyDescent="0.25">
      <c r="A9" s="140" t="s">
        <v>1</v>
      </c>
      <c r="B9" s="141"/>
      <c r="C9" s="141"/>
      <c r="D9" s="141"/>
      <c r="E9" s="148"/>
      <c r="F9" s="40">
        <v>712061.39</v>
      </c>
      <c r="G9" s="40">
        <v>699744.47</v>
      </c>
      <c r="H9" s="40">
        <v>724049.47</v>
      </c>
    </row>
    <row r="10" spans="1:8" x14ac:dyDescent="0.25">
      <c r="A10" s="149" t="s">
        <v>2</v>
      </c>
      <c r="B10" s="148"/>
      <c r="C10" s="148"/>
      <c r="D10" s="148"/>
      <c r="E10" s="148"/>
      <c r="F10" s="40"/>
      <c r="G10" s="40"/>
      <c r="H10" s="40"/>
    </row>
    <row r="11" spans="1:8" x14ac:dyDescent="0.25">
      <c r="A11" s="31" t="s">
        <v>3</v>
      </c>
      <c r="B11" s="32"/>
      <c r="C11" s="32"/>
      <c r="D11" s="32"/>
      <c r="E11" s="32"/>
      <c r="F11" s="39">
        <f>SUM(F12+F13)</f>
        <v>713505.06</v>
      </c>
      <c r="G11" s="39">
        <f>SUM(G12+G13)</f>
        <v>701224.23</v>
      </c>
      <c r="H11" s="39">
        <f>SUM(H12+H13)</f>
        <v>725566.25</v>
      </c>
    </row>
    <row r="12" spans="1:8" x14ac:dyDescent="0.25">
      <c r="A12" s="150" t="s">
        <v>4</v>
      </c>
      <c r="B12" s="141"/>
      <c r="C12" s="141"/>
      <c r="D12" s="141"/>
      <c r="E12" s="141"/>
      <c r="F12" s="40">
        <v>658646.02</v>
      </c>
      <c r="G12" s="40">
        <v>644993.71</v>
      </c>
      <c r="H12" s="41">
        <v>667929.96</v>
      </c>
    </row>
    <row r="13" spans="1:8" x14ac:dyDescent="0.25">
      <c r="A13" s="149" t="s">
        <v>5</v>
      </c>
      <c r="B13" s="148"/>
      <c r="C13" s="148"/>
      <c r="D13" s="148"/>
      <c r="E13" s="148"/>
      <c r="F13" s="40">
        <v>54859.040000000001</v>
      </c>
      <c r="G13" s="40">
        <v>56230.52</v>
      </c>
      <c r="H13" s="41">
        <v>57636.29</v>
      </c>
    </row>
    <row r="14" spans="1:8" x14ac:dyDescent="0.25">
      <c r="A14" s="151" t="s">
        <v>6</v>
      </c>
      <c r="B14" s="146"/>
      <c r="C14" s="146"/>
      <c r="D14" s="146"/>
      <c r="E14" s="146"/>
      <c r="F14" s="39">
        <f>(F8-F11)</f>
        <v>-1435.6700000000419</v>
      </c>
      <c r="G14" s="39">
        <f>(G8-G11)</f>
        <v>-1479.7600000000093</v>
      </c>
      <c r="H14" s="39">
        <f>H8-H11</f>
        <v>-1516.7800000000279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142" t="s">
        <v>37</v>
      </c>
      <c r="B16" s="144"/>
      <c r="C16" s="144"/>
      <c r="D16" s="144"/>
      <c r="E16" s="144"/>
      <c r="F16" s="144"/>
      <c r="G16" s="144"/>
      <c r="H16" s="144"/>
    </row>
    <row r="17" spans="1:11" ht="18" x14ac:dyDescent="0.25">
      <c r="A17" s="5"/>
      <c r="B17" s="9"/>
      <c r="C17" s="9"/>
      <c r="D17" s="9"/>
      <c r="E17" s="9"/>
      <c r="F17" s="3"/>
      <c r="G17" s="3"/>
      <c r="H17" s="3"/>
    </row>
    <row r="18" spans="1:11" ht="25.5" x14ac:dyDescent="0.25">
      <c r="A18" s="26"/>
      <c r="B18" s="27"/>
      <c r="C18" s="27"/>
      <c r="D18" s="28"/>
      <c r="E18" s="29"/>
      <c r="F18" s="4" t="s">
        <v>144</v>
      </c>
      <c r="G18" s="4" t="s">
        <v>40</v>
      </c>
      <c r="H18" s="4" t="s">
        <v>145</v>
      </c>
    </row>
    <row r="19" spans="1:11" ht="15.75" customHeight="1" x14ac:dyDescent="0.25">
      <c r="A19" s="140" t="s">
        <v>8</v>
      </c>
      <c r="B19" s="152"/>
      <c r="C19" s="152"/>
      <c r="D19" s="152"/>
      <c r="E19" s="153"/>
      <c r="F19" s="40">
        <v>0</v>
      </c>
      <c r="G19" s="40">
        <v>0</v>
      </c>
      <c r="H19" s="40">
        <v>0</v>
      </c>
      <c r="K19" s="115"/>
    </row>
    <row r="20" spans="1:11" x14ac:dyDescent="0.25">
      <c r="A20" s="140" t="s">
        <v>9</v>
      </c>
      <c r="B20" s="141"/>
      <c r="C20" s="141"/>
      <c r="D20" s="141"/>
      <c r="E20" s="141"/>
      <c r="F20" s="40">
        <v>0</v>
      </c>
      <c r="G20" s="40">
        <v>0</v>
      </c>
      <c r="H20" s="40">
        <v>0</v>
      </c>
    </row>
    <row r="21" spans="1:11" x14ac:dyDescent="0.25">
      <c r="A21" s="151" t="s">
        <v>10</v>
      </c>
      <c r="B21" s="146"/>
      <c r="C21" s="146"/>
      <c r="D21" s="146"/>
      <c r="E21" s="146"/>
      <c r="F21" s="39">
        <v>0</v>
      </c>
      <c r="G21" s="39">
        <v>0</v>
      </c>
      <c r="H21" s="39">
        <v>0</v>
      </c>
    </row>
    <row r="22" spans="1:11" ht="18" x14ac:dyDescent="0.25">
      <c r="A22" s="22"/>
      <c r="B22" s="9"/>
      <c r="C22" s="9"/>
      <c r="D22" s="9"/>
      <c r="E22" s="9"/>
      <c r="F22" s="3"/>
      <c r="G22" s="3"/>
      <c r="H22" s="3"/>
    </row>
    <row r="23" spans="1:11" ht="18" customHeight="1" x14ac:dyDescent="0.25">
      <c r="A23" s="142" t="s">
        <v>43</v>
      </c>
      <c r="B23" s="144"/>
      <c r="C23" s="144"/>
      <c r="D23" s="144"/>
      <c r="E23" s="144"/>
      <c r="F23" s="144"/>
      <c r="G23" s="144"/>
      <c r="H23" s="144"/>
    </row>
    <row r="24" spans="1:11" ht="18" x14ac:dyDescent="0.25">
      <c r="A24" s="22"/>
      <c r="B24" s="9"/>
      <c r="C24" s="9"/>
      <c r="D24" s="9"/>
      <c r="E24" s="9"/>
      <c r="F24" s="3"/>
      <c r="G24" s="3"/>
      <c r="H24" s="3"/>
    </row>
    <row r="25" spans="1:11" ht="25.5" x14ac:dyDescent="0.25">
      <c r="A25" s="26"/>
      <c r="B25" s="27"/>
      <c r="C25" s="27"/>
      <c r="D25" s="28"/>
      <c r="E25" s="29"/>
      <c r="F25" s="4" t="s">
        <v>144</v>
      </c>
      <c r="G25" s="4" t="s">
        <v>40</v>
      </c>
      <c r="H25" s="4" t="s">
        <v>145</v>
      </c>
    </row>
    <row r="26" spans="1:11" ht="27.75" customHeight="1" x14ac:dyDescent="0.25">
      <c r="A26" s="154" t="s">
        <v>38</v>
      </c>
      <c r="B26" s="155"/>
      <c r="C26" s="155"/>
      <c r="D26" s="155"/>
      <c r="E26" s="156"/>
      <c r="F26" s="44"/>
      <c r="G26" s="44"/>
      <c r="H26" s="45"/>
    </row>
    <row r="27" spans="1:11" ht="30" customHeight="1" x14ac:dyDescent="0.25">
      <c r="A27" s="157" t="s">
        <v>7</v>
      </c>
      <c r="B27" s="158"/>
      <c r="C27" s="158"/>
      <c r="D27" s="158"/>
      <c r="E27" s="159"/>
      <c r="F27" s="42">
        <v>1435.67</v>
      </c>
      <c r="G27" s="42">
        <v>1479.76</v>
      </c>
      <c r="H27" s="43">
        <v>1516.78</v>
      </c>
    </row>
    <row r="30" spans="1:11" ht="23.25" customHeight="1" x14ac:dyDescent="0.25">
      <c r="A30" s="150" t="s">
        <v>11</v>
      </c>
      <c r="B30" s="141"/>
      <c r="C30" s="141"/>
      <c r="D30" s="141"/>
      <c r="E30" s="141"/>
      <c r="F30" s="40">
        <v>0</v>
      </c>
      <c r="G30" s="40">
        <v>0</v>
      </c>
      <c r="H30" s="40">
        <v>0</v>
      </c>
    </row>
    <row r="31" spans="1:11" ht="11.25" customHeight="1" x14ac:dyDescent="0.25">
      <c r="A31" s="17"/>
      <c r="B31" s="18"/>
      <c r="C31" s="18"/>
      <c r="D31" s="18"/>
      <c r="E31" s="18"/>
      <c r="F31" s="19"/>
      <c r="G31" s="19"/>
      <c r="H31" s="19"/>
    </row>
  </sheetData>
  <mergeCells count="17">
    <mergeCell ref="A21:E21"/>
    <mergeCell ref="A23:H23"/>
    <mergeCell ref="A26:E26"/>
    <mergeCell ref="A27:E27"/>
    <mergeCell ref="A30:E30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opLeftCell="A13" workbookViewId="0">
      <selection activeCell="G17" sqref="G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" bestFit="1" customWidth="1"/>
    <col min="4" max="4" width="27.5703125" customWidth="1"/>
    <col min="5" max="7" width="25.28515625" customWidth="1"/>
  </cols>
  <sheetData>
    <row r="1" spans="1:8" ht="42" customHeight="1" x14ac:dyDescent="0.25">
      <c r="A1" s="142" t="s">
        <v>143</v>
      </c>
      <c r="B1" s="142"/>
      <c r="C1" s="142"/>
      <c r="D1" s="142"/>
      <c r="E1" s="142"/>
      <c r="F1" s="142"/>
      <c r="G1" s="142"/>
      <c r="H1" s="142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142" t="s">
        <v>30</v>
      </c>
      <c r="B3" s="142"/>
      <c r="C3" s="142"/>
      <c r="D3" s="142"/>
      <c r="E3" s="142"/>
      <c r="F3" s="143"/>
      <c r="G3" s="14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142" t="s">
        <v>13</v>
      </c>
      <c r="B5" s="144"/>
      <c r="C5" s="144"/>
      <c r="D5" s="144"/>
      <c r="E5" s="144"/>
      <c r="F5" s="144"/>
      <c r="G5" s="144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15.75" x14ac:dyDescent="0.25">
      <c r="A7" s="142" t="s">
        <v>1</v>
      </c>
      <c r="B7" s="163"/>
      <c r="C7" s="163"/>
      <c r="D7" s="163"/>
      <c r="E7" s="163"/>
      <c r="F7" s="163"/>
      <c r="G7" s="163"/>
    </row>
    <row r="8" spans="1:8" ht="18" x14ac:dyDescent="0.25">
      <c r="A8" s="5"/>
      <c r="B8" s="5"/>
      <c r="C8" s="5"/>
      <c r="D8" s="5"/>
      <c r="E8" s="5"/>
      <c r="F8" s="6"/>
      <c r="G8" s="6"/>
    </row>
    <row r="9" spans="1:8" ht="25.5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21" t="s">
        <v>144</v>
      </c>
      <c r="F9" s="21" t="s">
        <v>40</v>
      </c>
      <c r="G9" s="21" t="s">
        <v>145</v>
      </c>
    </row>
    <row r="10" spans="1:8" ht="18.75" customHeight="1" x14ac:dyDescent="0.25">
      <c r="A10" s="11">
        <v>6</v>
      </c>
      <c r="B10" s="11"/>
      <c r="C10" s="11"/>
      <c r="D10" s="11" t="s">
        <v>17</v>
      </c>
      <c r="E10" s="46">
        <f>(E11+E19+E21+E24)</f>
        <v>712061.39</v>
      </c>
      <c r="F10" s="46">
        <f>SUM(F11+F19+F21+F24)</f>
        <v>699744.47</v>
      </c>
      <c r="G10" s="46">
        <f>SUM(G11+G19+G21+G25)</f>
        <v>724049.49</v>
      </c>
    </row>
    <row r="11" spans="1:8" ht="39.75" customHeight="1" x14ac:dyDescent="0.25">
      <c r="A11" s="11"/>
      <c r="B11" s="15">
        <v>63</v>
      </c>
      <c r="C11" s="11"/>
      <c r="D11" s="15" t="s">
        <v>67</v>
      </c>
      <c r="E11" s="46">
        <f>SUM(E12:E18)</f>
        <v>668145.99</v>
      </c>
      <c r="F11" s="46">
        <f>SUM(F12:F18)</f>
        <v>654444.49</v>
      </c>
      <c r="G11" s="46">
        <f>SUM(G12:G18)</f>
        <v>677911.39</v>
      </c>
    </row>
    <row r="12" spans="1:8" ht="39.75" customHeight="1" x14ac:dyDescent="0.25">
      <c r="A12" s="11"/>
      <c r="B12" s="15"/>
      <c r="C12" s="11">
        <v>5103</v>
      </c>
      <c r="D12" s="15" t="s">
        <v>68</v>
      </c>
      <c r="E12" s="60">
        <v>28279.17</v>
      </c>
      <c r="F12" s="60">
        <v>3361.15</v>
      </c>
      <c r="G12" s="60">
        <v>3445.19</v>
      </c>
    </row>
    <row r="13" spans="1:8" ht="39.75" customHeight="1" x14ac:dyDescent="0.25">
      <c r="A13" s="11"/>
      <c r="B13" s="15"/>
      <c r="C13" s="11">
        <v>51034</v>
      </c>
      <c r="D13" s="15" t="s">
        <v>70</v>
      </c>
      <c r="E13" s="60">
        <v>4700</v>
      </c>
      <c r="F13" s="60">
        <v>4817.5</v>
      </c>
      <c r="G13" s="60">
        <v>4937.9399999999996</v>
      </c>
    </row>
    <row r="14" spans="1:8" ht="39.75" customHeight="1" x14ac:dyDescent="0.25">
      <c r="A14" s="11"/>
      <c r="B14" s="15"/>
      <c r="C14" s="11">
        <v>51035</v>
      </c>
      <c r="D14" s="15" t="s">
        <v>69</v>
      </c>
      <c r="E14" s="60">
        <v>546976.81999999995</v>
      </c>
      <c r="F14" s="60">
        <v>555871.09</v>
      </c>
      <c r="G14" s="60">
        <v>576873.62</v>
      </c>
    </row>
    <row r="15" spans="1:8" ht="39.75" customHeight="1" x14ac:dyDescent="0.25">
      <c r="A15" s="11"/>
      <c r="B15" s="15"/>
      <c r="C15" s="11">
        <v>510391</v>
      </c>
      <c r="D15" s="15" t="s">
        <v>126</v>
      </c>
      <c r="E15" s="60">
        <v>11960</v>
      </c>
      <c r="F15" s="60">
        <v>12259</v>
      </c>
      <c r="G15" s="60">
        <v>12565.48</v>
      </c>
    </row>
    <row r="16" spans="1:8" ht="39.75" customHeight="1" x14ac:dyDescent="0.25">
      <c r="A16" s="11"/>
      <c r="B16" s="15"/>
      <c r="C16" s="11">
        <v>510392</v>
      </c>
      <c r="D16" s="15" t="s">
        <v>134</v>
      </c>
      <c r="E16" s="60">
        <v>71550</v>
      </c>
      <c r="F16" s="60">
        <v>73338.75</v>
      </c>
      <c r="G16" s="60">
        <v>75172.240000000005</v>
      </c>
    </row>
    <row r="17" spans="1:7" ht="39.75" customHeight="1" x14ac:dyDescent="0.25">
      <c r="A17" s="11"/>
      <c r="B17" s="15"/>
      <c r="C17" s="11">
        <v>511903</v>
      </c>
      <c r="D17" s="15" t="s">
        <v>146</v>
      </c>
      <c r="E17" s="60">
        <v>80</v>
      </c>
      <c r="F17" s="60">
        <v>82</v>
      </c>
      <c r="G17" s="60">
        <v>84.05</v>
      </c>
    </row>
    <row r="18" spans="1:7" ht="39.75" customHeight="1" x14ac:dyDescent="0.25">
      <c r="A18" s="11"/>
      <c r="B18" s="15"/>
      <c r="C18" s="11">
        <v>53</v>
      </c>
      <c r="D18" s="15" t="s">
        <v>71</v>
      </c>
      <c r="E18" s="60">
        <v>4600</v>
      </c>
      <c r="F18" s="60">
        <v>4715</v>
      </c>
      <c r="G18" s="60">
        <v>4832.87</v>
      </c>
    </row>
    <row r="19" spans="1:7" ht="54" customHeight="1" x14ac:dyDescent="0.25">
      <c r="A19" s="12"/>
      <c r="B19" s="12">
        <v>65</v>
      </c>
      <c r="C19" s="13"/>
      <c r="D19" s="15" t="s">
        <v>50</v>
      </c>
      <c r="E19" s="64">
        <v>66.36</v>
      </c>
      <c r="F19" s="64">
        <v>68.02</v>
      </c>
      <c r="G19" s="64">
        <v>69.72</v>
      </c>
    </row>
    <row r="20" spans="1:7" x14ac:dyDescent="0.25">
      <c r="A20" s="25"/>
      <c r="B20" s="25"/>
      <c r="C20" s="35">
        <v>41</v>
      </c>
      <c r="D20" s="36" t="s">
        <v>51</v>
      </c>
      <c r="E20" s="60">
        <v>66.36</v>
      </c>
      <c r="F20" s="60">
        <v>68.02</v>
      </c>
      <c r="G20" s="60">
        <v>69.72</v>
      </c>
    </row>
    <row r="21" spans="1:7" ht="39" customHeight="1" x14ac:dyDescent="0.25">
      <c r="A21" s="25"/>
      <c r="B21" s="12">
        <v>66</v>
      </c>
      <c r="C21" s="35"/>
      <c r="D21" s="15" t="s">
        <v>45</v>
      </c>
      <c r="E21" s="64">
        <f>SUM(E22:E23)</f>
        <v>1642.75</v>
      </c>
      <c r="F21" s="64">
        <f>SUM(F22:F23)</f>
        <v>1683.82</v>
      </c>
      <c r="G21" s="64">
        <f>SUM(G22:G23)</f>
        <v>1725.92</v>
      </c>
    </row>
    <row r="22" spans="1:7" ht="20.25" customHeight="1" x14ac:dyDescent="0.25">
      <c r="A22" s="25"/>
      <c r="B22" s="25"/>
      <c r="C22" s="35">
        <v>31</v>
      </c>
      <c r="D22" s="36" t="s">
        <v>35</v>
      </c>
      <c r="E22" s="60">
        <v>1443.67</v>
      </c>
      <c r="F22" s="60">
        <v>1479.76</v>
      </c>
      <c r="G22" s="60">
        <v>1516.76</v>
      </c>
    </row>
    <row r="23" spans="1:7" ht="20.25" customHeight="1" x14ac:dyDescent="0.25">
      <c r="A23" s="25"/>
      <c r="B23" s="25"/>
      <c r="C23" s="35">
        <v>61</v>
      </c>
      <c r="D23" s="36" t="s">
        <v>72</v>
      </c>
      <c r="E23" s="60">
        <v>199.08</v>
      </c>
      <c r="F23" s="60">
        <v>204.06</v>
      </c>
      <c r="G23" s="60">
        <v>209.16</v>
      </c>
    </row>
    <row r="24" spans="1:7" ht="38.25" x14ac:dyDescent="0.25">
      <c r="A24" s="12"/>
      <c r="B24" s="12">
        <v>67</v>
      </c>
      <c r="C24" s="13"/>
      <c r="D24" s="15" t="s">
        <v>41</v>
      </c>
      <c r="E24" s="64">
        <f>SUM(E25:E25)</f>
        <v>42206.29</v>
      </c>
      <c r="F24" s="64">
        <f>SUM(F25:F25)</f>
        <v>43548.14</v>
      </c>
      <c r="G24" s="64">
        <f>SUM(G25:G25)</f>
        <v>44342.46</v>
      </c>
    </row>
    <row r="25" spans="1:7" ht="25.5" x14ac:dyDescent="0.25">
      <c r="A25" s="12"/>
      <c r="B25" s="12"/>
      <c r="C25" s="35">
        <v>451</v>
      </c>
      <c r="D25" s="37" t="s">
        <v>73</v>
      </c>
      <c r="E25" s="65">
        <v>42206.29</v>
      </c>
      <c r="F25" s="65">
        <v>43548.14</v>
      </c>
      <c r="G25" s="65">
        <v>44342.46</v>
      </c>
    </row>
    <row r="26" spans="1:7" ht="25.5" x14ac:dyDescent="0.25">
      <c r="A26" s="12"/>
      <c r="B26" s="12">
        <v>71</v>
      </c>
      <c r="C26" s="35"/>
      <c r="D26" s="37" t="s">
        <v>156</v>
      </c>
      <c r="E26" s="65"/>
      <c r="F26" s="65"/>
      <c r="G26" s="65"/>
    </row>
    <row r="27" spans="1:7" ht="25.5" x14ac:dyDescent="0.25">
      <c r="A27" s="12"/>
      <c r="B27" s="12"/>
      <c r="C27" s="35">
        <v>71</v>
      </c>
      <c r="D27" s="37" t="s">
        <v>156</v>
      </c>
      <c r="E27" s="65"/>
      <c r="F27" s="65"/>
      <c r="G27" s="65"/>
    </row>
    <row r="28" spans="1:7" ht="20.25" customHeight="1" x14ac:dyDescent="0.25">
      <c r="A28" s="164" t="s">
        <v>46</v>
      </c>
      <c r="B28" s="165"/>
      <c r="C28" s="165"/>
      <c r="D28" s="166"/>
      <c r="E28" s="49">
        <f>SUM(E10)</f>
        <v>712061.39</v>
      </c>
      <c r="F28" s="49">
        <f>SUM(F10)</f>
        <v>699744.47</v>
      </c>
      <c r="G28" s="49">
        <f>SUM(G10)</f>
        <v>724049.49</v>
      </c>
    </row>
    <row r="30" spans="1:7" ht="15.75" x14ac:dyDescent="0.25">
      <c r="B30" s="167" t="s">
        <v>52</v>
      </c>
      <c r="C30" s="167"/>
      <c r="D30" s="167"/>
      <c r="E30" s="167"/>
      <c r="F30" s="167"/>
      <c r="G30" s="167"/>
    </row>
    <row r="32" spans="1:7" ht="25.5" x14ac:dyDescent="0.25">
      <c r="A32" s="21" t="s">
        <v>14</v>
      </c>
      <c r="B32" s="20" t="s">
        <v>15</v>
      </c>
      <c r="C32" s="20" t="s">
        <v>16</v>
      </c>
      <c r="D32" s="20" t="s">
        <v>12</v>
      </c>
      <c r="E32" s="21" t="s">
        <v>144</v>
      </c>
      <c r="F32" s="21" t="s">
        <v>40</v>
      </c>
      <c r="G32" s="21" t="s">
        <v>145</v>
      </c>
    </row>
    <row r="33" spans="1:7" x14ac:dyDescent="0.25">
      <c r="A33" s="11">
        <v>9</v>
      </c>
      <c r="B33" s="11"/>
      <c r="C33" s="11"/>
      <c r="D33" s="11" t="s">
        <v>53</v>
      </c>
      <c r="E33" s="46">
        <v>1443.67</v>
      </c>
      <c r="F33" s="46">
        <f t="shared" ref="F33:G33" si="0">SUM(F34)</f>
        <v>1479.76</v>
      </c>
      <c r="G33" s="46">
        <f t="shared" si="0"/>
        <v>1516.76</v>
      </c>
    </row>
    <row r="34" spans="1:7" x14ac:dyDescent="0.25">
      <c r="A34" s="11"/>
      <c r="B34" s="15">
        <v>92</v>
      </c>
      <c r="C34" s="15"/>
      <c r="D34" s="15" t="s">
        <v>54</v>
      </c>
      <c r="E34" s="47">
        <v>1443.67</v>
      </c>
      <c r="F34" s="47">
        <v>1479.76</v>
      </c>
      <c r="G34" s="47">
        <v>1516.76</v>
      </c>
    </row>
    <row r="35" spans="1:7" x14ac:dyDescent="0.25">
      <c r="A35" s="25"/>
      <c r="B35" s="25"/>
      <c r="C35" s="35">
        <v>42</v>
      </c>
      <c r="D35" s="36" t="s">
        <v>48</v>
      </c>
      <c r="E35" s="46">
        <f>SUM(E34)</f>
        <v>1443.67</v>
      </c>
      <c r="F35" s="46">
        <f>SUM(F34)</f>
        <v>1479.76</v>
      </c>
      <c r="G35" s="46">
        <f>SUM(G34)</f>
        <v>1516.76</v>
      </c>
    </row>
    <row r="36" spans="1:7" x14ac:dyDescent="0.25">
      <c r="A36" s="51"/>
      <c r="B36" s="51"/>
      <c r="C36" s="52"/>
      <c r="D36" s="53"/>
      <c r="E36" s="54"/>
      <c r="F36" s="54"/>
      <c r="G36" s="54"/>
    </row>
    <row r="37" spans="1:7" ht="15.75" x14ac:dyDescent="0.25">
      <c r="A37" s="142" t="s">
        <v>19</v>
      </c>
      <c r="B37" s="163"/>
      <c r="C37" s="163"/>
      <c r="D37" s="163"/>
      <c r="E37" s="163"/>
      <c r="F37" s="163"/>
      <c r="G37" s="163"/>
    </row>
    <row r="38" spans="1:7" ht="18" x14ac:dyDescent="0.25">
      <c r="A38" s="5"/>
      <c r="B38" s="5"/>
      <c r="C38" s="5"/>
      <c r="D38" s="5"/>
      <c r="E38" s="5"/>
      <c r="F38" s="6"/>
      <c r="G38" s="6"/>
    </row>
    <row r="39" spans="1:7" ht="25.5" x14ac:dyDescent="0.25">
      <c r="A39" s="21" t="s">
        <v>14</v>
      </c>
      <c r="B39" s="20" t="s">
        <v>15</v>
      </c>
      <c r="C39" s="20" t="s">
        <v>16</v>
      </c>
      <c r="D39" s="20" t="s">
        <v>20</v>
      </c>
      <c r="E39" s="21" t="s">
        <v>144</v>
      </c>
      <c r="F39" s="21" t="s">
        <v>40</v>
      </c>
      <c r="G39" s="21" t="s">
        <v>145</v>
      </c>
    </row>
    <row r="40" spans="1:7" ht="15.75" customHeight="1" x14ac:dyDescent="0.25">
      <c r="A40" s="11">
        <v>3</v>
      </c>
      <c r="B40" s="11"/>
      <c r="C40" s="11"/>
      <c r="D40" s="11" t="s">
        <v>21</v>
      </c>
      <c r="E40" s="46">
        <f>SUM(E41+E44+E52+E53+E56)</f>
        <v>658646.0199999999</v>
      </c>
      <c r="F40" s="46">
        <f>SUM(F41+F44+F52+F53+F56)</f>
        <v>644993.71000000008</v>
      </c>
      <c r="G40" s="46">
        <f>SUM(G41+G44+G52+G53+G56)</f>
        <v>667929.96000000008</v>
      </c>
    </row>
    <row r="41" spans="1:7" ht="15.75" customHeight="1" x14ac:dyDescent="0.25">
      <c r="A41" s="11"/>
      <c r="B41" s="11">
        <v>31</v>
      </c>
      <c r="C41" s="11"/>
      <c r="D41" s="11" t="s">
        <v>22</v>
      </c>
      <c r="E41" s="46">
        <f>SUM(E42:E43)</f>
        <v>537895.41999999993</v>
      </c>
      <c r="F41" s="46">
        <f>SUM(F42+F43)</f>
        <v>529260.41</v>
      </c>
      <c r="G41" s="46">
        <f>SUM(G42+G43)</f>
        <v>547265.75</v>
      </c>
    </row>
    <row r="42" spans="1:7" s="38" customFormat="1" x14ac:dyDescent="0.25">
      <c r="A42" s="12"/>
      <c r="B42" s="12"/>
      <c r="C42" s="13">
        <v>5103</v>
      </c>
      <c r="D42" s="13" t="s">
        <v>74</v>
      </c>
      <c r="E42" s="47">
        <v>17200</v>
      </c>
      <c r="F42" s="47">
        <v>205</v>
      </c>
      <c r="G42" s="47">
        <v>210.13</v>
      </c>
    </row>
    <row r="43" spans="1:7" s="38" customFormat="1" x14ac:dyDescent="0.25">
      <c r="A43" s="12"/>
      <c r="B43" s="12"/>
      <c r="C43" s="13">
        <v>51035</v>
      </c>
      <c r="D43" s="50" t="s">
        <v>75</v>
      </c>
      <c r="E43" s="60">
        <v>520695.42</v>
      </c>
      <c r="F43" s="60">
        <v>529055.41</v>
      </c>
      <c r="G43" s="60">
        <v>547055.62</v>
      </c>
    </row>
    <row r="44" spans="1:7" x14ac:dyDescent="0.25">
      <c r="A44" s="25"/>
      <c r="B44" s="25">
        <v>32</v>
      </c>
      <c r="C44" s="35"/>
      <c r="D44" s="25" t="s">
        <v>31</v>
      </c>
      <c r="E44" s="46">
        <f>SUM(E45:E51)</f>
        <v>118560.6</v>
      </c>
      <c r="F44" s="46">
        <f>SUM(F45:F51)</f>
        <v>113488.55</v>
      </c>
      <c r="G44" s="46">
        <f>SUM(G45:G51)</f>
        <v>118363.34</v>
      </c>
    </row>
    <row r="45" spans="1:7" x14ac:dyDescent="0.25">
      <c r="A45" s="12"/>
      <c r="B45" s="12"/>
      <c r="C45" s="13">
        <v>31</v>
      </c>
      <c r="D45" s="33" t="s">
        <v>35</v>
      </c>
      <c r="E45" s="47">
        <v>1443.67</v>
      </c>
      <c r="F45" s="47">
        <v>1479.76</v>
      </c>
      <c r="G45" s="47">
        <v>1516.76</v>
      </c>
    </row>
    <row r="46" spans="1:7" x14ac:dyDescent="0.25">
      <c r="A46" s="12"/>
      <c r="B46" s="12"/>
      <c r="C46" s="13">
        <v>41</v>
      </c>
      <c r="D46" s="33" t="s">
        <v>51</v>
      </c>
      <c r="E46" s="47">
        <v>66.36</v>
      </c>
      <c r="F46" s="47">
        <v>68.02</v>
      </c>
      <c r="G46" s="47">
        <v>69.72</v>
      </c>
    </row>
    <row r="47" spans="1:7" x14ac:dyDescent="0.25">
      <c r="A47" s="12"/>
      <c r="B47" s="12"/>
      <c r="C47" s="13">
        <v>42</v>
      </c>
      <c r="D47" s="33" t="s">
        <v>48</v>
      </c>
      <c r="E47" s="47">
        <v>1443.67</v>
      </c>
      <c r="F47" s="47">
        <v>1479.76</v>
      </c>
      <c r="G47" s="47">
        <v>1516.76</v>
      </c>
    </row>
    <row r="48" spans="1:7" x14ac:dyDescent="0.25">
      <c r="A48" s="12"/>
      <c r="B48" s="12"/>
      <c r="C48" s="13">
        <v>45</v>
      </c>
      <c r="D48" s="33" t="s">
        <v>79</v>
      </c>
      <c r="E48" s="60">
        <v>42196.29</v>
      </c>
      <c r="F48" s="60">
        <v>43537.89</v>
      </c>
      <c r="G48" s="60">
        <v>44331.95</v>
      </c>
    </row>
    <row r="49" spans="1:7" x14ac:dyDescent="0.25">
      <c r="A49" s="12"/>
      <c r="B49" s="12"/>
      <c r="C49" s="13">
        <v>51</v>
      </c>
      <c r="D49" s="33" t="s">
        <v>76</v>
      </c>
      <c r="E49" s="60">
        <v>68777.89</v>
      </c>
      <c r="F49" s="60">
        <v>62174.58</v>
      </c>
      <c r="G49" s="60">
        <v>66060.899999999994</v>
      </c>
    </row>
    <row r="50" spans="1:7" x14ac:dyDescent="0.25">
      <c r="A50" s="12"/>
      <c r="B50" s="12"/>
      <c r="C50" s="13">
        <v>53</v>
      </c>
      <c r="D50" s="33" t="s">
        <v>71</v>
      </c>
      <c r="E50" s="60">
        <v>4500</v>
      </c>
      <c r="F50" s="60">
        <v>4612.5</v>
      </c>
      <c r="G50" s="60">
        <v>4727.8100000000004</v>
      </c>
    </row>
    <row r="51" spans="1:7" x14ac:dyDescent="0.25">
      <c r="A51" s="12"/>
      <c r="B51" s="12"/>
      <c r="C51" s="13">
        <v>61</v>
      </c>
      <c r="D51" s="33" t="s">
        <v>72</v>
      </c>
      <c r="E51" s="60">
        <v>132.72</v>
      </c>
      <c r="F51" s="60">
        <v>136.04</v>
      </c>
      <c r="G51" s="60">
        <v>139.44</v>
      </c>
    </row>
    <row r="52" spans="1:7" x14ac:dyDescent="0.25">
      <c r="A52" s="12"/>
      <c r="B52" s="25">
        <v>34</v>
      </c>
      <c r="C52" s="13">
        <v>45</v>
      </c>
      <c r="D52" s="33" t="s">
        <v>147</v>
      </c>
      <c r="E52" s="46">
        <v>10</v>
      </c>
      <c r="F52" s="46">
        <v>10.25</v>
      </c>
      <c r="G52" s="46">
        <v>10.51</v>
      </c>
    </row>
    <row r="53" spans="1:7" ht="25.5" x14ac:dyDescent="0.25">
      <c r="A53" s="12"/>
      <c r="B53" s="25">
        <v>37</v>
      </c>
      <c r="C53" s="13"/>
      <c r="D53" s="50" t="s">
        <v>149</v>
      </c>
      <c r="E53" s="46">
        <v>2100</v>
      </c>
      <c r="F53" s="46">
        <v>2152.5</v>
      </c>
      <c r="G53" s="46">
        <v>2206.31</v>
      </c>
    </row>
    <row r="54" spans="1:7" x14ac:dyDescent="0.25">
      <c r="A54" s="12"/>
      <c r="B54" s="25"/>
      <c r="C54" s="13">
        <v>51</v>
      </c>
      <c r="D54" s="50"/>
      <c r="E54" s="60">
        <v>2000</v>
      </c>
      <c r="F54" s="60">
        <v>2050</v>
      </c>
      <c r="G54" s="60">
        <v>2101.25</v>
      </c>
    </row>
    <row r="55" spans="1:7" x14ac:dyDescent="0.25">
      <c r="A55" s="12"/>
      <c r="B55" s="25"/>
      <c r="C55" s="13">
        <v>53</v>
      </c>
      <c r="D55" s="50"/>
      <c r="E55" s="60">
        <v>100</v>
      </c>
      <c r="F55" s="60">
        <v>102.5</v>
      </c>
      <c r="G55" s="60">
        <v>105.06</v>
      </c>
    </row>
    <row r="56" spans="1:7" x14ac:dyDescent="0.25">
      <c r="A56" s="12"/>
      <c r="B56" s="25">
        <v>38</v>
      </c>
      <c r="C56" s="13">
        <v>51</v>
      </c>
      <c r="D56" s="33" t="s">
        <v>148</v>
      </c>
      <c r="E56" s="46">
        <v>80</v>
      </c>
      <c r="F56" s="46">
        <v>82</v>
      </c>
      <c r="G56" s="46">
        <v>84.05</v>
      </c>
    </row>
    <row r="57" spans="1:7" ht="25.5" x14ac:dyDescent="0.25">
      <c r="A57" s="14">
        <v>4</v>
      </c>
      <c r="B57" s="14"/>
      <c r="C57" s="14"/>
      <c r="D57" s="23" t="s">
        <v>23</v>
      </c>
      <c r="E57" s="46">
        <f>SUM(E58+E62)</f>
        <v>54859.040000000001</v>
      </c>
      <c r="F57" s="46">
        <f>SUM(F58+F62)</f>
        <v>56230.52</v>
      </c>
      <c r="G57" s="46">
        <f>SUM(G58+G62)</f>
        <v>57636.29</v>
      </c>
    </row>
    <row r="58" spans="1:7" ht="38.25" x14ac:dyDescent="0.25">
      <c r="A58" s="11"/>
      <c r="B58" s="11">
        <v>42</v>
      </c>
      <c r="C58" s="11"/>
      <c r="D58" s="23" t="s">
        <v>42</v>
      </c>
      <c r="E58" s="46">
        <f>SUM(E59:E61)</f>
        <v>44859.040000000001</v>
      </c>
      <c r="F58" s="46">
        <f>SUM(F59:F61)</f>
        <v>45980.52</v>
      </c>
      <c r="G58" s="46">
        <f>SUM(G59:G61)</f>
        <v>47130.04</v>
      </c>
    </row>
    <row r="59" spans="1:7" x14ac:dyDescent="0.25">
      <c r="A59" s="11"/>
      <c r="B59" s="11"/>
      <c r="C59" s="15">
        <v>42</v>
      </c>
      <c r="D59" s="24" t="s">
        <v>77</v>
      </c>
      <c r="E59" s="60"/>
      <c r="F59" s="60"/>
      <c r="G59" s="60"/>
    </row>
    <row r="60" spans="1:7" x14ac:dyDescent="0.25">
      <c r="A60" s="11"/>
      <c r="B60" s="11"/>
      <c r="C60" s="15">
        <v>51</v>
      </c>
      <c r="D60" s="24" t="s">
        <v>76</v>
      </c>
      <c r="E60" s="60">
        <v>44792.68</v>
      </c>
      <c r="F60" s="60">
        <v>45912.5</v>
      </c>
      <c r="G60" s="60">
        <v>47060.32</v>
      </c>
    </row>
    <row r="61" spans="1:7" x14ac:dyDescent="0.25">
      <c r="A61" s="15"/>
      <c r="B61" s="15"/>
      <c r="C61" s="13">
        <v>61</v>
      </c>
      <c r="D61" s="13" t="s">
        <v>78</v>
      </c>
      <c r="E61" s="47">
        <v>66.36</v>
      </c>
      <c r="F61" s="47">
        <v>68.02</v>
      </c>
      <c r="G61" s="48">
        <v>69.72</v>
      </c>
    </row>
    <row r="62" spans="1:7" ht="25.5" x14ac:dyDescent="0.25">
      <c r="A62" s="15"/>
      <c r="B62" s="11">
        <v>45</v>
      </c>
      <c r="C62" s="13">
        <v>51</v>
      </c>
      <c r="D62" s="16" t="s">
        <v>135</v>
      </c>
      <c r="E62" s="47">
        <v>10000</v>
      </c>
      <c r="F62" s="47">
        <v>10250</v>
      </c>
      <c r="G62" s="48">
        <v>10506.25</v>
      </c>
    </row>
    <row r="63" spans="1:7" ht="23.25" customHeight="1" x14ac:dyDescent="0.25">
      <c r="A63" s="164" t="s">
        <v>47</v>
      </c>
      <c r="B63" s="165"/>
      <c r="C63" s="165"/>
      <c r="D63" s="166"/>
      <c r="E63" s="49">
        <f>SUM(E40+E57)</f>
        <v>713505.05999999994</v>
      </c>
      <c r="F63" s="49">
        <f>SUM(F40+F57)</f>
        <v>701224.2300000001</v>
      </c>
      <c r="G63" s="49">
        <f>(G40+G57)</f>
        <v>725566.25000000012</v>
      </c>
    </row>
    <row r="65" spans="1:7" x14ac:dyDescent="0.25">
      <c r="A65" s="55"/>
      <c r="B65" s="55"/>
      <c r="C65" s="55"/>
      <c r="D65" s="55"/>
      <c r="E65" s="56" t="s">
        <v>160</v>
      </c>
      <c r="F65" s="55"/>
      <c r="G65" s="55"/>
    </row>
    <row r="66" spans="1:7" ht="19.5" customHeight="1" x14ac:dyDescent="0.25">
      <c r="A66" s="160" t="s">
        <v>55</v>
      </c>
      <c r="B66" s="161"/>
      <c r="C66" s="161"/>
      <c r="D66" s="162"/>
      <c r="E66" s="58">
        <f>SUM(E28)</f>
        <v>712061.39</v>
      </c>
      <c r="F66" s="58">
        <f>SUM(F28)</f>
        <v>699744.47</v>
      </c>
      <c r="G66" s="58">
        <f>SUM(G28)</f>
        <v>724049.49</v>
      </c>
    </row>
    <row r="67" spans="1:7" ht="19.5" customHeight="1" x14ac:dyDescent="0.25">
      <c r="A67" s="168" t="s">
        <v>56</v>
      </c>
      <c r="B67" s="169"/>
      <c r="C67" s="169"/>
      <c r="D67" s="170"/>
      <c r="E67" s="57">
        <f>SUM(E35)</f>
        <v>1443.67</v>
      </c>
      <c r="F67" s="57">
        <f>SUM(F35)</f>
        <v>1479.76</v>
      </c>
      <c r="G67" s="57">
        <f>SUM(G35)</f>
        <v>1516.76</v>
      </c>
    </row>
    <row r="68" spans="1:7" ht="18" customHeight="1" x14ac:dyDescent="0.25">
      <c r="A68" s="171" t="s">
        <v>57</v>
      </c>
      <c r="B68" s="172"/>
      <c r="C68" s="172"/>
      <c r="D68" s="173"/>
      <c r="E68" s="46">
        <f>SUM(E66:E67)</f>
        <v>713505.06</v>
      </c>
      <c r="F68" s="46">
        <f t="shared" ref="F68:G68" si="1">SUM(F66:F67)</f>
        <v>701224.23</v>
      </c>
      <c r="G68" s="46">
        <f t="shared" si="1"/>
        <v>725566.25</v>
      </c>
    </row>
    <row r="70" spans="1:7" ht="21.75" customHeight="1" x14ac:dyDescent="0.25">
      <c r="A70" s="160" t="s">
        <v>58</v>
      </c>
      <c r="B70" s="161"/>
      <c r="C70" s="161"/>
      <c r="D70" s="162"/>
      <c r="E70" s="58">
        <f>SUM(E63)</f>
        <v>713505.05999999994</v>
      </c>
      <c r="F70" s="58">
        <f t="shared" ref="F70:G70" si="2">SUM(F63)</f>
        <v>701224.2300000001</v>
      </c>
      <c r="G70" s="58">
        <f t="shared" si="2"/>
        <v>725566.25000000012</v>
      </c>
    </row>
  </sheetData>
  <mergeCells count="12">
    <mergeCell ref="A70:D70"/>
    <mergeCell ref="A1:H1"/>
    <mergeCell ref="A3:G3"/>
    <mergeCell ref="A5:G5"/>
    <mergeCell ref="A7:G7"/>
    <mergeCell ref="A28:D28"/>
    <mergeCell ref="B30:G30"/>
    <mergeCell ref="A37:G37"/>
    <mergeCell ref="A63:D63"/>
    <mergeCell ref="A67:D67"/>
    <mergeCell ref="A66:D66"/>
    <mergeCell ref="A68:D68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workbookViewId="0">
      <selection activeCell="D18" sqref="D18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8" ht="42" customHeight="1" x14ac:dyDescent="0.25">
      <c r="A1" s="142" t="s">
        <v>142</v>
      </c>
      <c r="B1" s="142"/>
      <c r="C1" s="142"/>
      <c r="D1" s="142"/>
      <c r="E1" s="59"/>
      <c r="F1" s="59"/>
      <c r="G1" s="59"/>
      <c r="H1" s="59"/>
    </row>
    <row r="2" spans="1:8" ht="18" customHeight="1" x14ac:dyDescent="0.25">
      <c r="A2" s="5"/>
      <c r="B2" s="5"/>
      <c r="C2" s="5"/>
      <c r="D2" s="5"/>
    </row>
    <row r="3" spans="1:8" ht="15.75" x14ac:dyDescent="0.25">
      <c r="A3" s="142" t="s">
        <v>30</v>
      </c>
      <c r="B3" s="142"/>
      <c r="C3" s="143"/>
      <c r="D3" s="143"/>
    </row>
    <row r="4" spans="1:8" ht="18" x14ac:dyDescent="0.25">
      <c r="A4" s="5"/>
      <c r="B4" s="5"/>
      <c r="C4" s="6"/>
      <c r="D4" s="6"/>
    </row>
    <row r="5" spans="1:8" ht="18" customHeight="1" x14ac:dyDescent="0.25">
      <c r="A5" s="142" t="s">
        <v>13</v>
      </c>
      <c r="B5" s="144"/>
      <c r="C5" s="144"/>
      <c r="D5" s="144"/>
    </row>
    <row r="6" spans="1:8" ht="18" x14ac:dyDescent="0.25">
      <c r="A6" s="5"/>
      <c r="B6" s="5"/>
      <c r="C6" s="6"/>
      <c r="D6" s="6"/>
    </row>
    <row r="7" spans="1:8" ht="15.75" x14ac:dyDescent="0.25">
      <c r="A7" s="142" t="s">
        <v>24</v>
      </c>
      <c r="B7" s="163"/>
      <c r="C7" s="163"/>
      <c r="D7" s="163"/>
    </row>
    <row r="8" spans="1:8" ht="18" x14ac:dyDescent="0.25">
      <c r="A8" s="5"/>
      <c r="B8" s="5"/>
      <c r="C8" s="6"/>
      <c r="D8" s="6"/>
    </row>
    <row r="9" spans="1:8" ht="25.5" x14ac:dyDescent="0.25">
      <c r="A9" s="21" t="s">
        <v>25</v>
      </c>
      <c r="B9" s="21" t="s">
        <v>144</v>
      </c>
      <c r="C9" s="21" t="s">
        <v>40</v>
      </c>
      <c r="D9" s="21" t="s">
        <v>145</v>
      </c>
    </row>
    <row r="10" spans="1:8" ht="15.75" customHeight="1" x14ac:dyDescent="0.25">
      <c r="A10" s="11" t="s">
        <v>26</v>
      </c>
      <c r="B10" s="46">
        <f t="shared" ref="B10:D10" si="0">SUM(B11)</f>
        <v>713505.06</v>
      </c>
      <c r="C10" s="46">
        <f t="shared" si="0"/>
        <v>701224.23</v>
      </c>
      <c r="D10" s="46">
        <f t="shared" si="0"/>
        <v>725566.25</v>
      </c>
    </row>
    <row r="11" spans="1:8" ht="15.75" customHeight="1" x14ac:dyDescent="0.25">
      <c r="A11" s="11" t="s">
        <v>80</v>
      </c>
      <c r="B11" s="46">
        <f>SUM(B12+B13)</f>
        <v>713505.06</v>
      </c>
      <c r="C11" s="46">
        <f>SUM(C12+C13)</f>
        <v>701224.23</v>
      </c>
      <c r="D11" s="46">
        <f>SUM(D12+D13)</f>
        <v>725566.25</v>
      </c>
    </row>
    <row r="12" spans="1:8" x14ac:dyDescent="0.25">
      <c r="A12" s="15" t="s">
        <v>81</v>
      </c>
      <c r="B12" s="60">
        <v>708805.06</v>
      </c>
      <c r="C12" s="60">
        <v>696406.73</v>
      </c>
      <c r="D12" s="60">
        <v>720628.31</v>
      </c>
    </row>
    <row r="13" spans="1:8" x14ac:dyDescent="0.25">
      <c r="A13" s="33" t="s">
        <v>82</v>
      </c>
      <c r="B13" s="47">
        <v>4700</v>
      </c>
      <c r="C13" s="47">
        <v>4817.5</v>
      </c>
      <c r="D13" s="47">
        <v>4937.9399999999996</v>
      </c>
    </row>
  </sheetData>
  <mergeCells count="4">
    <mergeCell ref="A3:D3"/>
    <mergeCell ref="A5:D5"/>
    <mergeCell ref="A7:D7"/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3"/>
  <sheetViews>
    <sheetView workbookViewId="0">
      <selection activeCell="G8" sqref="G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8" ht="42" customHeight="1" x14ac:dyDescent="0.25">
      <c r="A1" s="142" t="s">
        <v>151</v>
      </c>
      <c r="B1" s="142"/>
      <c r="C1" s="142"/>
      <c r="D1" s="142"/>
      <c r="E1" s="142"/>
      <c r="F1" s="142"/>
      <c r="G1" s="142"/>
      <c r="H1" s="59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142" t="s">
        <v>30</v>
      </c>
      <c r="B3" s="142"/>
      <c r="C3" s="142"/>
      <c r="D3" s="142"/>
      <c r="E3" s="142"/>
      <c r="F3" s="143"/>
      <c r="G3" s="14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142" t="s">
        <v>27</v>
      </c>
      <c r="B5" s="144"/>
      <c r="C5" s="144"/>
      <c r="D5" s="144"/>
      <c r="E5" s="144"/>
      <c r="F5" s="144"/>
      <c r="G5" s="144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25.5" x14ac:dyDescent="0.25">
      <c r="A7" s="21" t="s">
        <v>14</v>
      </c>
      <c r="B7" s="20" t="s">
        <v>15</v>
      </c>
      <c r="C7" s="20" t="s">
        <v>16</v>
      </c>
      <c r="D7" s="20" t="s">
        <v>44</v>
      </c>
      <c r="E7" s="21" t="s">
        <v>144</v>
      </c>
      <c r="F7" s="21" t="s">
        <v>40</v>
      </c>
      <c r="G7" s="21" t="s">
        <v>145</v>
      </c>
    </row>
    <row r="8" spans="1:8" ht="25.5" x14ac:dyDescent="0.25">
      <c r="A8" s="11">
        <v>8</v>
      </c>
      <c r="B8" s="11"/>
      <c r="C8" s="11"/>
      <c r="D8" s="11" t="s">
        <v>28</v>
      </c>
      <c r="E8" s="34">
        <v>0</v>
      </c>
      <c r="F8" s="34">
        <v>0</v>
      </c>
      <c r="G8" s="34">
        <v>0</v>
      </c>
    </row>
    <row r="9" spans="1:8" x14ac:dyDescent="0.25">
      <c r="A9" s="11"/>
      <c r="B9" s="15">
        <v>84</v>
      </c>
      <c r="C9" s="15"/>
      <c r="D9" s="15" t="s">
        <v>32</v>
      </c>
      <c r="E9" s="10">
        <v>0</v>
      </c>
      <c r="F9" s="10">
        <v>0</v>
      </c>
      <c r="G9" s="10">
        <v>0</v>
      </c>
    </row>
    <row r="10" spans="1:8" ht="25.5" x14ac:dyDescent="0.25">
      <c r="A10" s="12"/>
      <c r="B10" s="12"/>
      <c r="C10" s="13">
        <v>81</v>
      </c>
      <c r="D10" s="16" t="s">
        <v>33</v>
      </c>
      <c r="E10" s="10">
        <v>0</v>
      </c>
      <c r="F10" s="10">
        <v>0</v>
      </c>
      <c r="G10" s="10">
        <v>0</v>
      </c>
    </row>
    <row r="11" spans="1:8" ht="25.5" x14ac:dyDescent="0.25">
      <c r="A11" s="14">
        <v>5</v>
      </c>
      <c r="B11" s="14"/>
      <c r="C11" s="14"/>
      <c r="D11" s="23" t="s">
        <v>29</v>
      </c>
      <c r="E11" s="34">
        <v>0</v>
      </c>
      <c r="F11" s="34">
        <v>0</v>
      </c>
      <c r="G11" s="34">
        <v>0</v>
      </c>
    </row>
    <row r="12" spans="1:8" ht="25.5" x14ac:dyDescent="0.25">
      <c r="A12" s="15"/>
      <c r="B12" s="15">
        <v>54</v>
      </c>
      <c r="C12" s="15"/>
      <c r="D12" s="24" t="s">
        <v>34</v>
      </c>
      <c r="E12" s="10">
        <v>0</v>
      </c>
      <c r="F12" s="10">
        <v>0</v>
      </c>
      <c r="G12" s="10">
        <v>0</v>
      </c>
    </row>
    <row r="13" spans="1:8" x14ac:dyDescent="0.25">
      <c r="A13" s="15"/>
      <c r="B13" s="15"/>
      <c r="C13" s="13">
        <v>11</v>
      </c>
      <c r="D13" s="13" t="s">
        <v>18</v>
      </c>
      <c r="E13" s="10">
        <v>0</v>
      </c>
      <c r="F13" s="10">
        <v>0</v>
      </c>
      <c r="G13" s="10">
        <v>0</v>
      </c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4"/>
  <sheetViews>
    <sheetView topLeftCell="A31" workbookViewId="0">
      <selection activeCell="F20" sqref="F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4.140625" customWidth="1"/>
    <col min="4" max="4" width="27.5703125" customWidth="1"/>
    <col min="5" max="7" width="25.28515625" customWidth="1"/>
  </cols>
  <sheetData>
    <row r="1" spans="1:8" ht="42" customHeight="1" x14ac:dyDescent="0.25">
      <c r="A1" s="142" t="s">
        <v>138</v>
      </c>
      <c r="B1" s="142"/>
      <c r="C1" s="142"/>
      <c r="D1" s="142"/>
      <c r="E1" s="142"/>
      <c r="F1" s="142"/>
      <c r="G1" s="142"/>
      <c r="H1" s="142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142" t="s">
        <v>59</v>
      </c>
      <c r="B3" s="142"/>
      <c r="C3" s="142"/>
      <c r="D3" s="142"/>
      <c r="E3" s="143"/>
      <c r="F3" s="143"/>
      <c r="G3" s="86"/>
    </row>
    <row r="4" spans="1:8" ht="18" x14ac:dyDescent="0.25">
      <c r="A4" s="5"/>
      <c r="B4" s="5"/>
      <c r="C4" s="5"/>
      <c r="D4" s="5"/>
      <c r="E4" s="6"/>
      <c r="F4" s="6"/>
      <c r="G4" s="6"/>
    </row>
    <row r="5" spans="1:8" ht="18" customHeight="1" x14ac:dyDescent="0.25">
      <c r="A5" s="142" t="s">
        <v>60</v>
      </c>
      <c r="B5" s="144"/>
      <c r="C5" s="144"/>
      <c r="D5" s="144"/>
      <c r="E5" s="144"/>
      <c r="F5" s="144"/>
      <c r="G5" s="85"/>
    </row>
    <row r="6" spans="1:8" ht="18" x14ac:dyDescent="0.25">
      <c r="A6" s="5"/>
      <c r="B6" s="5"/>
      <c r="C6" s="5"/>
      <c r="D6" s="5"/>
      <c r="E6" s="6"/>
      <c r="F6" s="6"/>
      <c r="G6" s="6"/>
    </row>
    <row r="7" spans="1:8" ht="15.75" x14ac:dyDescent="0.25">
      <c r="A7" s="142"/>
      <c r="B7" s="163"/>
      <c r="C7" s="163"/>
      <c r="D7" s="163"/>
      <c r="E7" s="163"/>
      <c r="F7" s="163"/>
      <c r="G7" s="87"/>
    </row>
    <row r="8" spans="1:8" ht="18" x14ac:dyDescent="0.25">
      <c r="A8" s="5"/>
      <c r="B8" s="5"/>
      <c r="C8" s="5"/>
      <c r="D8" s="5"/>
      <c r="E8" s="6"/>
      <c r="F8" s="6"/>
      <c r="G8" s="6"/>
    </row>
    <row r="9" spans="1:8" ht="25.5" x14ac:dyDescent="0.25">
      <c r="A9" s="21" t="s">
        <v>66</v>
      </c>
      <c r="B9" s="176" t="s">
        <v>61</v>
      </c>
      <c r="C9" s="177"/>
      <c r="D9" s="178"/>
      <c r="E9" s="21" t="s">
        <v>39</v>
      </c>
      <c r="F9" s="21" t="s">
        <v>40</v>
      </c>
      <c r="G9" s="21" t="s">
        <v>141</v>
      </c>
    </row>
    <row r="10" spans="1:8" x14ac:dyDescent="0.25">
      <c r="A10" s="21"/>
      <c r="B10" s="118"/>
      <c r="C10" s="119"/>
      <c r="D10" s="120"/>
      <c r="E10" s="120"/>
      <c r="F10" s="120"/>
      <c r="G10" s="21"/>
    </row>
    <row r="11" spans="1:8" x14ac:dyDescent="0.25">
      <c r="A11" s="136"/>
      <c r="B11" s="137"/>
      <c r="C11" s="138"/>
      <c r="D11" s="139"/>
      <c r="E11" s="139"/>
      <c r="F11" s="139"/>
      <c r="G11" s="136"/>
    </row>
    <row r="12" spans="1:8" ht="24.95" customHeight="1" x14ac:dyDescent="0.25">
      <c r="A12" s="61">
        <v>31</v>
      </c>
      <c r="B12" s="179" t="s">
        <v>35</v>
      </c>
      <c r="C12" s="180"/>
      <c r="D12" s="181"/>
      <c r="E12" s="46"/>
      <c r="F12" s="46"/>
      <c r="G12" s="64"/>
    </row>
    <row r="13" spans="1:8" ht="24.95" customHeight="1" x14ac:dyDescent="0.25">
      <c r="A13" s="61"/>
      <c r="B13" s="182" t="s">
        <v>62</v>
      </c>
      <c r="C13" s="183"/>
      <c r="D13" s="184"/>
      <c r="E13" s="60">
        <v>1443.67</v>
      </c>
      <c r="F13" s="60">
        <v>1479.76</v>
      </c>
      <c r="G13" s="47">
        <v>1516.76</v>
      </c>
    </row>
    <row r="14" spans="1:8" ht="24.95" customHeight="1" x14ac:dyDescent="0.25">
      <c r="A14" s="62"/>
      <c r="B14" s="182" t="s">
        <v>63</v>
      </c>
      <c r="C14" s="183"/>
      <c r="D14" s="184"/>
      <c r="E14" s="47">
        <v>1443.67</v>
      </c>
      <c r="F14" s="47">
        <v>1479.76</v>
      </c>
      <c r="G14" s="47">
        <v>1516.76</v>
      </c>
    </row>
    <row r="15" spans="1:8" ht="24.95" customHeight="1" x14ac:dyDescent="0.25">
      <c r="A15" s="62"/>
      <c r="B15" s="191" t="s">
        <v>64</v>
      </c>
      <c r="C15" s="192"/>
      <c r="D15" s="193"/>
      <c r="E15" s="46">
        <v>0</v>
      </c>
      <c r="F15" s="46">
        <v>0</v>
      </c>
      <c r="G15" s="64">
        <v>0</v>
      </c>
    </row>
    <row r="16" spans="1:8" ht="24.95" customHeight="1" x14ac:dyDescent="0.25">
      <c r="A16" s="63"/>
      <c r="B16" s="200"/>
      <c r="C16" s="201"/>
      <c r="D16" s="202"/>
      <c r="E16" s="46"/>
      <c r="F16" s="46"/>
      <c r="G16" s="64"/>
    </row>
    <row r="17" spans="1:7" ht="24.95" customHeight="1" x14ac:dyDescent="0.25">
      <c r="A17" s="63">
        <v>41</v>
      </c>
      <c r="B17" s="185" t="s">
        <v>112</v>
      </c>
      <c r="C17" s="183"/>
      <c r="D17" s="184"/>
      <c r="E17" s="47"/>
      <c r="F17" s="47"/>
      <c r="G17" s="47"/>
    </row>
    <row r="18" spans="1:7" ht="24.95" customHeight="1" x14ac:dyDescent="0.25">
      <c r="A18" s="63"/>
      <c r="B18" s="182" t="s">
        <v>62</v>
      </c>
      <c r="C18" s="183"/>
      <c r="D18" s="184"/>
      <c r="E18" s="47">
        <v>66.36</v>
      </c>
      <c r="F18" s="47">
        <v>68.02</v>
      </c>
      <c r="G18" s="47">
        <v>69.72</v>
      </c>
    </row>
    <row r="19" spans="1:7" ht="24.95" customHeight="1" x14ac:dyDescent="0.25">
      <c r="A19" s="63"/>
      <c r="B19" s="182" t="s">
        <v>63</v>
      </c>
      <c r="C19" s="183"/>
      <c r="D19" s="184"/>
      <c r="E19" s="60">
        <v>66.36</v>
      </c>
      <c r="F19" s="60">
        <v>68.02</v>
      </c>
      <c r="G19" s="47">
        <v>69.72</v>
      </c>
    </row>
    <row r="20" spans="1:7" ht="24.95" customHeight="1" x14ac:dyDescent="0.25">
      <c r="A20" s="63"/>
      <c r="B20" s="203" t="s">
        <v>64</v>
      </c>
      <c r="C20" s="204"/>
      <c r="D20" s="205"/>
      <c r="E20" s="46">
        <v>0</v>
      </c>
      <c r="F20" s="46">
        <v>0</v>
      </c>
      <c r="G20" s="64">
        <v>0</v>
      </c>
    </row>
    <row r="21" spans="1:7" ht="24.95" customHeight="1" x14ac:dyDescent="0.25">
      <c r="A21" s="63"/>
      <c r="B21" s="182"/>
      <c r="C21" s="183"/>
      <c r="D21" s="184"/>
      <c r="E21" s="60"/>
      <c r="F21" s="60"/>
      <c r="G21" s="47"/>
    </row>
    <row r="22" spans="1:7" ht="24.95" customHeight="1" x14ac:dyDescent="0.25">
      <c r="A22" s="63">
        <v>45</v>
      </c>
      <c r="B22" s="185" t="s">
        <v>136</v>
      </c>
      <c r="C22" s="186"/>
      <c r="D22" s="187"/>
      <c r="E22" s="60"/>
      <c r="F22" s="60"/>
      <c r="G22" s="47"/>
    </row>
    <row r="23" spans="1:7" ht="24.95" customHeight="1" x14ac:dyDescent="0.25">
      <c r="A23" s="63"/>
      <c r="B23" s="182" t="s">
        <v>62</v>
      </c>
      <c r="C23" s="183"/>
      <c r="D23" s="184"/>
      <c r="E23" s="60">
        <v>42206.29</v>
      </c>
      <c r="F23" s="60">
        <v>43548.14</v>
      </c>
      <c r="G23" s="47">
        <v>44342.46</v>
      </c>
    </row>
    <row r="24" spans="1:7" ht="24.95" customHeight="1" x14ac:dyDescent="0.25">
      <c r="A24" s="63"/>
      <c r="B24" s="188" t="s">
        <v>63</v>
      </c>
      <c r="C24" s="189"/>
      <c r="D24" s="190"/>
      <c r="E24" s="60">
        <v>42206.29</v>
      </c>
      <c r="F24" s="60">
        <v>43548.14</v>
      </c>
      <c r="G24" s="47">
        <v>44342.46</v>
      </c>
    </row>
    <row r="25" spans="1:7" ht="24.95" customHeight="1" x14ac:dyDescent="0.25">
      <c r="A25" s="63"/>
      <c r="B25" s="191" t="s">
        <v>64</v>
      </c>
      <c r="C25" s="192"/>
      <c r="D25" s="193"/>
      <c r="E25" s="46">
        <v>0</v>
      </c>
      <c r="F25" s="46">
        <v>0</v>
      </c>
      <c r="G25" s="64">
        <v>0</v>
      </c>
    </row>
    <row r="26" spans="1:7" ht="24.95" customHeight="1" x14ac:dyDescent="0.25">
      <c r="A26" s="63">
        <v>51</v>
      </c>
      <c r="B26" s="185" t="s">
        <v>119</v>
      </c>
      <c r="C26" s="186"/>
      <c r="D26" s="187"/>
      <c r="E26" s="60"/>
      <c r="F26" s="60"/>
      <c r="G26" s="47"/>
    </row>
    <row r="27" spans="1:7" ht="24.95" customHeight="1" x14ac:dyDescent="0.25">
      <c r="A27" s="63"/>
      <c r="B27" s="88" t="s">
        <v>62</v>
      </c>
      <c r="C27" s="82"/>
      <c r="D27" s="83"/>
      <c r="E27" s="60">
        <v>663545.99</v>
      </c>
      <c r="F27" s="60">
        <v>649729.49</v>
      </c>
      <c r="G27" s="47">
        <v>673078.52</v>
      </c>
    </row>
    <row r="28" spans="1:7" ht="24.95" customHeight="1" x14ac:dyDescent="0.25">
      <c r="A28" s="63"/>
      <c r="B28" s="100" t="s">
        <v>63</v>
      </c>
      <c r="C28" s="82"/>
      <c r="D28" s="83"/>
      <c r="E28" s="60">
        <v>663545.99</v>
      </c>
      <c r="F28" s="60">
        <v>649729.49</v>
      </c>
      <c r="G28" s="47">
        <v>673078.52</v>
      </c>
    </row>
    <row r="29" spans="1:7" ht="24.95" customHeight="1" x14ac:dyDescent="0.25">
      <c r="A29" s="63"/>
      <c r="B29" s="194" t="s">
        <v>64</v>
      </c>
      <c r="C29" s="195"/>
      <c r="D29" s="196"/>
      <c r="E29" s="60">
        <v>0</v>
      </c>
      <c r="F29" s="60">
        <v>0</v>
      </c>
      <c r="G29" s="47">
        <v>0</v>
      </c>
    </row>
    <row r="30" spans="1:7" ht="24.95" customHeight="1" x14ac:dyDescent="0.25">
      <c r="A30" s="63"/>
      <c r="B30" s="82"/>
      <c r="C30" s="84"/>
      <c r="D30" s="99"/>
      <c r="E30" s="60"/>
      <c r="F30" s="60"/>
      <c r="G30" s="47"/>
    </row>
    <row r="31" spans="1:7" ht="24.95" customHeight="1" x14ac:dyDescent="0.25">
      <c r="A31" s="63">
        <v>53</v>
      </c>
      <c r="B31" s="101" t="s">
        <v>71</v>
      </c>
      <c r="C31" s="82"/>
      <c r="D31" s="83"/>
      <c r="E31" s="46"/>
      <c r="F31" s="46"/>
      <c r="G31" s="64"/>
    </row>
    <row r="32" spans="1:7" ht="24.95" customHeight="1" x14ac:dyDescent="0.25">
      <c r="A32" s="63"/>
      <c r="B32" s="182" t="s">
        <v>62</v>
      </c>
      <c r="C32" s="183"/>
      <c r="D32" s="184"/>
      <c r="E32" s="60">
        <v>4600</v>
      </c>
      <c r="F32" s="60">
        <v>4715</v>
      </c>
      <c r="G32" s="47">
        <v>4832.87</v>
      </c>
    </row>
    <row r="33" spans="1:7" ht="24.95" customHeight="1" x14ac:dyDescent="0.25">
      <c r="A33" s="63"/>
      <c r="B33" s="197" t="s">
        <v>63</v>
      </c>
      <c r="C33" s="198"/>
      <c r="D33" s="199"/>
      <c r="E33" s="60">
        <v>4600</v>
      </c>
      <c r="F33" s="60">
        <v>4715</v>
      </c>
      <c r="G33" s="47">
        <v>4832.87</v>
      </c>
    </row>
    <row r="34" spans="1:7" ht="24.95" customHeight="1" x14ac:dyDescent="0.25">
      <c r="A34" s="63"/>
      <c r="B34" s="174" t="s">
        <v>64</v>
      </c>
      <c r="C34" s="175"/>
      <c r="D34" s="175"/>
      <c r="E34" s="64">
        <v>0</v>
      </c>
      <c r="F34" s="64">
        <v>0</v>
      </c>
      <c r="G34" s="64">
        <v>0</v>
      </c>
    </row>
    <row r="35" spans="1:7" ht="24.95" customHeight="1" x14ac:dyDescent="0.25">
      <c r="A35" s="63"/>
      <c r="B35" s="191"/>
      <c r="C35" s="192"/>
      <c r="D35" s="193"/>
      <c r="E35" s="47"/>
      <c r="F35" s="47"/>
      <c r="G35" s="47"/>
    </row>
    <row r="36" spans="1:7" ht="24.95" customHeight="1" x14ac:dyDescent="0.25">
      <c r="A36" s="63">
        <v>61</v>
      </c>
      <c r="B36" s="185" t="s">
        <v>120</v>
      </c>
      <c r="C36" s="186"/>
      <c r="D36" s="187"/>
      <c r="E36" s="47"/>
      <c r="F36" s="47"/>
      <c r="G36" s="47"/>
    </row>
    <row r="37" spans="1:7" ht="27" customHeight="1" x14ac:dyDescent="0.25">
      <c r="A37" s="95"/>
      <c r="B37" s="212" t="s">
        <v>62</v>
      </c>
      <c r="C37" s="213"/>
      <c r="D37" s="214"/>
      <c r="E37" s="95">
        <v>199.08</v>
      </c>
      <c r="F37" s="95">
        <v>204.06</v>
      </c>
      <c r="G37" s="95">
        <v>209.16</v>
      </c>
    </row>
    <row r="38" spans="1:7" ht="24" customHeight="1" x14ac:dyDescent="0.25">
      <c r="A38" s="95"/>
      <c r="B38" s="212" t="s">
        <v>63</v>
      </c>
      <c r="C38" s="213"/>
      <c r="D38" s="214"/>
      <c r="E38" s="95">
        <v>199.08</v>
      </c>
      <c r="F38" s="95">
        <v>204.06</v>
      </c>
      <c r="G38" s="95">
        <v>209.16</v>
      </c>
    </row>
    <row r="39" spans="1:7" ht="24" customHeight="1" x14ac:dyDescent="0.25">
      <c r="A39" s="95"/>
      <c r="B39" s="116"/>
      <c r="C39" s="117"/>
      <c r="D39" s="135" t="s">
        <v>64</v>
      </c>
      <c r="E39" s="75">
        <v>0</v>
      </c>
      <c r="F39" s="75">
        <v>0</v>
      </c>
      <c r="G39" s="75">
        <v>0</v>
      </c>
    </row>
    <row r="40" spans="1:7" ht="28.5" customHeight="1" x14ac:dyDescent="0.25">
      <c r="A40" s="95"/>
      <c r="B40" s="206"/>
      <c r="C40" s="207"/>
      <c r="D40" s="208"/>
      <c r="E40" s="95"/>
      <c r="F40" s="95"/>
      <c r="G40" s="95"/>
    </row>
    <row r="41" spans="1:7" ht="28.5" customHeight="1" x14ac:dyDescent="0.25">
      <c r="A41" s="114">
        <v>92</v>
      </c>
      <c r="B41" s="206" t="s">
        <v>65</v>
      </c>
      <c r="C41" s="207"/>
      <c r="D41" s="208"/>
      <c r="E41" s="75">
        <v>1443.67</v>
      </c>
      <c r="F41" s="75">
        <v>1479.76</v>
      </c>
      <c r="G41" s="75">
        <v>1516.76</v>
      </c>
    </row>
    <row r="42" spans="1:7" x14ac:dyDescent="0.25">
      <c r="A42" s="102"/>
      <c r="B42" s="103"/>
      <c r="C42" s="103"/>
      <c r="D42" s="103"/>
      <c r="E42" s="112"/>
      <c r="F42" s="112"/>
      <c r="G42" s="113"/>
    </row>
    <row r="43" spans="1:7" x14ac:dyDescent="0.25">
      <c r="A43" s="95"/>
      <c r="B43" s="209" t="s">
        <v>137</v>
      </c>
      <c r="C43" s="210"/>
      <c r="D43" s="211"/>
      <c r="E43" s="72">
        <f>SUM(E13+E18+E23+E27+E32+E37)</f>
        <v>712061.3899999999</v>
      </c>
      <c r="F43" s="72">
        <f>SUM(F13+F18+F23+F27+F32+F37)</f>
        <v>699744.47000000009</v>
      </c>
      <c r="G43" s="72">
        <f>SUM(G13+G18+G23+G27+G32+G37)</f>
        <v>724049.49</v>
      </c>
    </row>
    <row r="44" spans="1:7" x14ac:dyDescent="0.25">
      <c r="A44" s="95"/>
      <c r="B44" s="209" t="s">
        <v>26</v>
      </c>
      <c r="C44" s="210"/>
      <c r="D44" s="211"/>
      <c r="E44" s="75">
        <v>713505.06</v>
      </c>
      <c r="F44" s="75">
        <v>701224.23</v>
      </c>
      <c r="G44" s="75">
        <v>725566.25</v>
      </c>
    </row>
  </sheetData>
  <mergeCells count="32">
    <mergeCell ref="B40:D40"/>
    <mergeCell ref="B41:D41"/>
    <mergeCell ref="B43:D43"/>
    <mergeCell ref="B44:D44"/>
    <mergeCell ref="B35:D35"/>
    <mergeCell ref="B36:D36"/>
    <mergeCell ref="B37:D37"/>
    <mergeCell ref="B38:D38"/>
    <mergeCell ref="A1:H1"/>
    <mergeCell ref="A3:F3"/>
    <mergeCell ref="A5:F5"/>
    <mergeCell ref="A7:F7"/>
    <mergeCell ref="B22:D22"/>
    <mergeCell ref="B14:D14"/>
    <mergeCell ref="B15:D15"/>
    <mergeCell ref="B16:D16"/>
    <mergeCell ref="B20:D20"/>
    <mergeCell ref="B21:D21"/>
    <mergeCell ref="B18:D18"/>
    <mergeCell ref="B19:D19"/>
    <mergeCell ref="B17:D17"/>
    <mergeCell ref="B34:D34"/>
    <mergeCell ref="B9:D9"/>
    <mergeCell ref="B12:D12"/>
    <mergeCell ref="B13:D13"/>
    <mergeCell ref="B26:D26"/>
    <mergeCell ref="B23:D23"/>
    <mergeCell ref="B24:D24"/>
    <mergeCell ref="B25:D25"/>
    <mergeCell ref="B29:D29"/>
    <mergeCell ref="B32:D32"/>
    <mergeCell ref="B33:D33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0"/>
  <sheetViews>
    <sheetView tabSelected="1" topLeftCell="A163" workbookViewId="0">
      <selection activeCell="F180" sqref="F18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7109375" customWidth="1"/>
    <col min="4" max="4" width="30" customWidth="1"/>
    <col min="5" max="7" width="25.28515625" customWidth="1"/>
  </cols>
  <sheetData>
    <row r="1" spans="1:7" ht="15.75" x14ac:dyDescent="0.25">
      <c r="A1" s="236" t="s">
        <v>83</v>
      </c>
      <c r="B1" s="236"/>
      <c r="C1" s="236"/>
      <c r="D1" s="236"/>
      <c r="E1" s="236"/>
      <c r="F1" s="236"/>
      <c r="G1" s="89"/>
    </row>
    <row r="2" spans="1:7" ht="15.75" x14ac:dyDescent="0.25">
      <c r="A2" s="236" t="s">
        <v>121</v>
      </c>
      <c r="B2" s="236"/>
      <c r="C2" s="236"/>
      <c r="D2" s="236"/>
      <c r="E2" s="236"/>
      <c r="F2" s="236"/>
      <c r="G2" s="89"/>
    </row>
    <row r="3" spans="1:7" ht="15.75" x14ac:dyDescent="0.25">
      <c r="A3" s="236" t="s">
        <v>84</v>
      </c>
      <c r="B3" s="236"/>
      <c r="C3" s="236"/>
      <c r="D3" s="236"/>
      <c r="E3" s="236"/>
      <c r="F3" s="236"/>
      <c r="G3" s="89"/>
    </row>
    <row r="4" spans="1:7" ht="18" x14ac:dyDescent="0.25">
      <c r="A4" s="66"/>
      <c r="B4" s="66"/>
      <c r="C4" s="67"/>
      <c r="D4" s="67"/>
      <c r="E4" s="68"/>
      <c r="F4" s="68"/>
      <c r="G4" s="68"/>
    </row>
    <row r="5" spans="1:7" ht="25.5" x14ac:dyDescent="0.25">
      <c r="A5" s="237" t="s">
        <v>85</v>
      </c>
      <c r="B5" s="238"/>
      <c r="C5" s="239"/>
      <c r="D5" s="69" t="s">
        <v>86</v>
      </c>
      <c r="E5" s="70" t="s">
        <v>39</v>
      </c>
      <c r="F5" s="90" t="s">
        <v>40</v>
      </c>
      <c r="G5" s="70" t="s">
        <v>122</v>
      </c>
    </row>
    <row r="6" spans="1:7" x14ac:dyDescent="0.25">
      <c r="A6" s="240" t="s">
        <v>96</v>
      </c>
      <c r="B6" s="240"/>
      <c r="C6" s="240"/>
      <c r="D6" s="98" t="s">
        <v>87</v>
      </c>
      <c r="E6" s="72"/>
      <c r="F6" s="91"/>
      <c r="G6" s="72"/>
    </row>
    <row r="7" spans="1:7" x14ac:dyDescent="0.25">
      <c r="A7" s="218" t="s">
        <v>88</v>
      </c>
      <c r="B7" s="218"/>
      <c r="C7" s="218"/>
      <c r="D7" s="104" t="s">
        <v>89</v>
      </c>
      <c r="E7" s="72"/>
      <c r="F7" s="91"/>
      <c r="G7" s="72"/>
    </row>
    <row r="8" spans="1:7" ht="25.5" x14ac:dyDescent="0.25">
      <c r="A8" s="219" t="s">
        <v>90</v>
      </c>
      <c r="B8" s="219"/>
      <c r="C8" s="219"/>
      <c r="D8" s="105" t="s">
        <v>91</v>
      </c>
      <c r="E8" s="72"/>
      <c r="F8" s="91"/>
      <c r="G8" s="72"/>
    </row>
    <row r="9" spans="1:7" x14ac:dyDescent="0.25">
      <c r="A9" s="241">
        <v>3</v>
      </c>
      <c r="B9" s="241"/>
      <c r="C9" s="241"/>
      <c r="D9" s="74" t="s">
        <v>19</v>
      </c>
      <c r="E9" s="75">
        <f t="shared" ref="E9" si="0">SUM(E10:E13)</f>
        <v>42206.29</v>
      </c>
      <c r="F9" s="92">
        <f>SUM(F10:F13)</f>
        <v>43548.14</v>
      </c>
      <c r="G9" s="75">
        <f>SUM(G10:G13)</f>
        <v>44342.46</v>
      </c>
    </row>
    <row r="10" spans="1:7" x14ac:dyDescent="0.25">
      <c r="A10" s="241">
        <v>31</v>
      </c>
      <c r="B10" s="241"/>
      <c r="C10" s="241"/>
      <c r="D10" s="74" t="s">
        <v>22</v>
      </c>
      <c r="E10" s="72"/>
      <c r="F10" s="91"/>
      <c r="G10" s="72"/>
    </row>
    <row r="11" spans="1:7" x14ac:dyDescent="0.25">
      <c r="A11" s="241">
        <v>32</v>
      </c>
      <c r="B11" s="241"/>
      <c r="C11" s="241"/>
      <c r="D11" s="74" t="s">
        <v>31</v>
      </c>
      <c r="E11" s="72">
        <v>42196.29</v>
      </c>
      <c r="F11" s="91">
        <v>43537.89</v>
      </c>
      <c r="G11" s="72">
        <v>44331.95</v>
      </c>
    </row>
    <row r="12" spans="1:7" x14ac:dyDescent="0.25">
      <c r="A12" s="241">
        <v>34</v>
      </c>
      <c r="B12" s="241"/>
      <c r="C12" s="241"/>
      <c r="D12" s="74" t="s">
        <v>92</v>
      </c>
      <c r="E12" s="72">
        <v>10</v>
      </c>
      <c r="F12" s="91">
        <v>10.25</v>
      </c>
      <c r="G12" s="72">
        <v>10.51</v>
      </c>
    </row>
    <row r="13" spans="1:7" ht="26.25" x14ac:dyDescent="0.25">
      <c r="A13" s="241">
        <v>37</v>
      </c>
      <c r="B13" s="241"/>
      <c r="C13" s="241"/>
      <c r="D13" s="74" t="s">
        <v>93</v>
      </c>
      <c r="E13" s="72"/>
      <c r="F13" s="91"/>
      <c r="G13" s="72"/>
    </row>
    <row r="14" spans="1:7" ht="26.25" x14ac:dyDescent="0.25">
      <c r="A14" s="241">
        <v>4</v>
      </c>
      <c r="B14" s="241"/>
      <c r="C14" s="241"/>
      <c r="D14" s="74" t="s">
        <v>23</v>
      </c>
      <c r="E14" s="75">
        <f t="shared" ref="E14:F14" si="1">SUM(E15)</f>
        <v>0</v>
      </c>
      <c r="F14" s="92">
        <f t="shared" si="1"/>
        <v>0</v>
      </c>
      <c r="G14" s="75"/>
    </row>
    <row r="15" spans="1:7" ht="39" x14ac:dyDescent="0.25">
      <c r="A15" s="241">
        <v>42</v>
      </c>
      <c r="B15" s="241"/>
      <c r="C15" s="241"/>
      <c r="D15" s="74" t="s">
        <v>94</v>
      </c>
      <c r="E15" s="72"/>
      <c r="F15" s="91"/>
      <c r="G15" s="72"/>
    </row>
    <row r="16" spans="1:7" x14ac:dyDescent="0.25">
      <c r="A16" s="242"/>
      <c r="B16" s="242"/>
      <c r="C16" s="242"/>
      <c r="D16" s="76" t="s">
        <v>95</v>
      </c>
      <c r="E16" s="77">
        <f t="shared" ref="E16:F16" si="2">SUM(E9+E14)</f>
        <v>42206.29</v>
      </c>
      <c r="F16" s="93">
        <f t="shared" si="2"/>
        <v>43548.14</v>
      </c>
      <c r="G16" s="77">
        <f>SUM(G9+G14)</f>
        <v>44342.46</v>
      </c>
    </row>
    <row r="17" spans="1:7" x14ac:dyDescent="0.25">
      <c r="A17" s="78"/>
      <c r="B17" s="78"/>
      <c r="G17" s="95"/>
    </row>
    <row r="18" spans="1:7" x14ac:dyDescent="0.25">
      <c r="A18" s="218" t="s">
        <v>96</v>
      </c>
      <c r="B18" s="218"/>
      <c r="C18" s="218"/>
      <c r="D18" s="104" t="s">
        <v>97</v>
      </c>
      <c r="E18" s="72"/>
      <c r="F18" s="91"/>
      <c r="G18" s="72"/>
    </row>
    <row r="19" spans="1:7" x14ac:dyDescent="0.25">
      <c r="A19" s="218" t="s">
        <v>98</v>
      </c>
      <c r="B19" s="218"/>
      <c r="C19" s="218"/>
      <c r="D19" s="104" t="s">
        <v>99</v>
      </c>
      <c r="E19" s="72"/>
      <c r="F19" s="91"/>
      <c r="G19" s="72"/>
    </row>
    <row r="20" spans="1:7" x14ac:dyDescent="0.25">
      <c r="A20" s="219" t="s">
        <v>100</v>
      </c>
      <c r="B20" s="219"/>
      <c r="C20" s="219"/>
      <c r="D20" s="105" t="s">
        <v>69</v>
      </c>
      <c r="E20" s="72"/>
      <c r="F20" s="91"/>
      <c r="G20" s="72"/>
    </row>
    <row r="21" spans="1:7" x14ac:dyDescent="0.25">
      <c r="A21" s="241">
        <v>3</v>
      </c>
      <c r="B21" s="241"/>
      <c r="C21" s="241"/>
      <c r="D21" s="74" t="s">
        <v>19</v>
      </c>
      <c r="E21" s="75">
        <f t="shared" ref="E21" si="3">SUM(E22:E25)</f>
        <v>546976.81999999995</v>
      </c>
      <c r="F21" s="92">
        <f>SUM(F22:F25)</f>
        <v>555871.09000000008</v>
      </c>
      <c r="G21" s="75">
        <v>576873.62</v>
      </c>
    </row>
    <row r="22" spans="1:7" x14ac:dyDescent="0.25">
      <c r="A22" s="241">
        <v>31</v>
      </c>
      <c r="B22" s="241"/>
      <c r="C22" s="241"/>
      <c r="D22" s="74" t="s">
        <v>22</v>
      </c>
      <c r="E22" s="72">
        <v>520695.42</v>
      </c>
      <c r="F22" s="91">
        <v>529055.41</v>
      </c>
      <c r="G22" s="72">
        <v>547055.62</v>
      </c>
    </row>
    <row r="23" spans="1:7" x14ac:dyDescent="0.25">
      <c r="A23" s="241">
        <v>32</v>
      </c>
      <c r="B23" s="241"/>
      <c r="C23" s="241"/>
      <c r="D23" s="74" t="s">
        <v>31</v>
      </c>
      <c r="E23" s="72">
        <v>26281.4</v>
      </c>
      <c r="F23" s="91">
        <v>26815.68</v>
      </c>
      <c r="G23" s="72">
        <v>29818</v>
      </c>
    </row>
    <row r="24" spans="1:7" x14ac:dyDescent="0.25">
      <c r="A24" s="241">
        <v>34</v>
      </c>
      <c r="B24" s="241"/>
      <c r="C24" s="241"/>
      <c r="D24" s="74" t="s">
        <v>92</v>
      </c>
      <c r="E24" s="72"/>
      <c r="F24" s="91"/>
      <c r="G24" s="72"/>
    </row>
    <row r="25" spans="1:7" ht="26.25" x14ac:dyDescent="0.25">
      <c r="A25" s="241">
        <v>37</v>
      </c>
      <c r="B25" s="241"/>
      <c r="C25" s="241"/>
      <c r="D25" s="74" t="s">
        <v>93</v>
      </c>
      <c r="E25" s="72"/>
      <c r="F25" s="91"/>
      <c r="G25" s="72"/>
    </row>
    <row r="26" spans="1:7" ht="26.25" x14ac:dyDescent="0.25">
      <c r="A26" s="241">
        <v>4</v>
      </c>
      <c r="B26" s="241"/>
      <c r="C26" s="241"/>
      <c r="D26" s="74" t="s">
        <v>23</v>
      </c>
      <c r="E26" s="75">
        <f t="shared" ref="E26:F26" si="4">SUM(E27)</f>
        <v>0</v>
      </c>
      <c r="F26" s="92">
        <f t="shared" si="4"/>
        <v>0</v>
      </c>
      <c r="G26" s="75"/>
    </row>
    <row r="27" spans="1:7" ht="39" x14ac:dyDescent="0.25">
      <c r="A27" s="241">
        <v>42</v>
      </c>
      <c r="B27" s="241"/>
      <c r="C27" s="241"/>
      <c r="D27" s="74" t="s">
        <v>94</v>
      </c>
      <c r="E27" s="72"/>
      <c r="F27" s="91"/>
      <c r="G27" s="72"/>
    </row>
    <row r="28" spans="1:7" x14ac:dyDescent="0.25">
      <c r="A28" s="242"/>
      <c r="B28" s="242"/>
      <c r="C28" s="242"/>
      <c r="D28" s="76" t="s">
        <v>95</v>
      </c>
      <c r="E28" s="77">
        <f t="shared" ref="E28:F28" si="5">SUM(E21+E26)</f>
        <v>546976.81999999995</v>
      </c>
      <c r="F28" s="93">
        <f t="shared" si="5"/>
        <v>555871.09000000008</v>
      </c>
      <c r="G28" s="77">
        <f>(G21+G26)</f>
        <v>576873.62</v>
      </c>
    </row>
    <row r="29" spans="1:7" x14ac:dyDescent="0.25">
      <c r="A29" s="78"/>
      <c r="B29" s="78"/>
      <c r="E29" s="79"/>
      <c r="F29" s="79"/>
      <c r="G29" s="72"/>
    </row>
    <row r="30" spans="1:7" ht="25.5" x14ac:dyDescent="0.25">
      <c r="A30" s="240" t="s">
        <v>101</v>
      </c>
      <c r="B30" s="240"/>
      <c r="C30" s="240"/>
      <c r="D30" s="98" t="s">
        <v>102</v>
      </c>
      <c r="E30" s="72"/>
      <c r="F30" s="91"/>
      <c r="G30" s="72"/>
    </row>
    <row r="31" spans="1:7" ht="25.5" x14ac:dyDescent="0.25">
      <c r="A31" s="218" t="s">
        <v>101</v>
      </c>
      <c r="B31" s="218"/>
      <c r="C31" s="218"/>
      <c r="D31" s="104" t="s">
        <v>102</v>
      </c>
      <c r="E31" s="72"/>
      <c r="F31" s="91"/>
      <c r="G31" s="72"/>
    </row>
    <row r="32" spans="1:7" ht="25.5" x14ac:dyDescent="0.25">
      <c r="A32" s="218" t="s">
        <v>154</v>
      </c>
      <c r="B32" s="218"/>
      <c r="C32" s="218"/>
      <c r="D32" s="104" t="s">
        <v>104</v>
      </c>
      <c r="E32" s="72"/>
      <c r="F32" s="91"/>
      <c r="G32" s="72"/>
    </row>
    <row r="33" spans="1:7" x14ac:dyDescent="0.25">
      <c r="A33" s="219" t="s">
        <v>152</v>
      </c>
      <c r="B33" s="219"/>
      <c r="C33" s="219"/>
      <c r="D33" s="105" t="s">
        <v>153</v>
      </c>
      <c r="E33" s="72"/>
      <c r="F33" s="91"/>
      <c r="G33" s="72"/>
    </row>
    <row r="34" spans="1:7" x14ac:dyDescent="0.25">
      <c r="A34" s="233">
        <v>3</v>
      </c>
      <c r="B34" s="234"/>
      <c r="C34" s="235"/>
      <c r="D34" s="71" t="s">
        <v>19</v>
      </c>
      <c r="E34" s="75">
        <v>0</v>
      </c>
      <c r="F34" s="92">
        <v>0</v>
      </c>
      <c r="G34" s="75">
        <v>0</v>
      </c>
    </row>
    <row r="35" spans="1:7" x14ac:dyDescent="0.25">
      <c r="A35" s="233">
        <v>32</v>
      </c>
      <c r="B35" s="234"/>
      <c r="C35" s="235"/>
      <c r="D35" s="95" t="s">
        <v>31</v>
      </c>
      <c r="E35" s="72">
        <v>0</v>
      </c>
      <c r="F35" s="91">
        <v>0</v>
      </c>
      <c r="G35" s="72">
        <v>0</v>
      </c>
    </row>
    <row r="36" spans="1:7" s="110" customFormat="1" x14ac:dyDescent="0.25">
      <c r="A36" s="121"/>
      <c r="B36" s="122"/>
      <c r="C36" s="123"/>
      <c r="D36" s="126" t="s">
        <v>95</v>
      </c>
      <c r="E36" s="124">
        <v>0</v>
      </c>
      <c r="F36" s="125">
        <v>0</v>
      </c>
      <c r="G36" s="124"/>
    </row>
    <row r="37" spans="1:7" x14ac:dyDescent="0.25">
      <c r="A37" s="232"/>
      <c r="B37" s="232"/>
      <c r="C37" s="232"/>
      <c r="D37" s="232"/>
      <c r="E37" s="232"/>
      <c r="F37" s="232"/>
      <c r="G37" s="232"/>
    </row>
    <row r="38" spans="1:7" ht="25.5" x14ac:dyDescent="0.25">
      <c r="A38" s="218" t="s">
        <v>101</v>
      </c>
      <c r="B38" s="218"/>
      <c r="C38" s="218"/>
      <c r="D38" s="104" t="s">
        <v>102</v>
      </c>
      <c r="E38" s="72"/>
      <c r="F38" s="91"/>
      <c r="G38" s="72"/>
    </row>
    <row r="39" spans="1:7" ht="25.5" x14ac:dyDescent="0.25">
      <c r="A39" s="218" t="s">
        <v>103</v>
      </c>
      <c r="B39" s="218"/>
      <c r="C39" s="218"/>
      <c r="D39" s="104" t="s">
        <v>104</v>
      </c>
      <c r="E39" s="72"/>
      <c r="F39" s="91"/>
      <c r="G39" s="72"/>
    </row>
    <row r="40" spans="1:7" x14ac:dyDescent="0.25">
      <c r="A40" s="219" t="s">
        <v>106</v>
      </c>
      <c r="B40" s="219"/>
      <c r="C40" s="219"/>
      <c r="D40" s="105" t="s">
        <v>107</v>
      </c>
      <c r="E40" s="72"/>
      <c r="F40" s="91"/>
      <c r="G40" s="72"/>
    </row>
    <row r="41" spans="1:7" x14ac:dyDescent="0.25">
      <c r="A41" s="241">
        <v>3</v>
      </c>
      <c r="B41" s="241"/>
      <c r="C41" s="241"/>
      <c r="D41" s="74" t="s">
        <v>19</v>
      </c>
      <c r="E41" s="75">
        <f t="shared" ref="E41" si="6">SUM(E42:E45)</f>
        <v>1443.67</v>
      </c>
      <c r="F41" s="92">
        <f>SUM(F42:F45)</f>
        <v>1479.76</v>
      </c>
      <c r="G41" s="75">
        <v>1516.76</v>
      </c>
    </row>
    <row r="42" spans="1:7" x14ac:dyDescent="0.25">
      <c r="A42" s="241">
        <v>31</v>
      </c>
      <c r="B42" s="241"/>
      <c r="C42" s="241"/>
      <c r="D42" s="74" t="s">
        <v>22</v>
      </c>
      <c r="E42" s="72"/>
      <c r="F42" s="91"/>
      <c r="G42" s="72"/>
    </row>
    <row r="43" spans="1:7" x14ac:dyDescent="0.25">
      <c r="A43" s="241">
        <v>32</v>
      </c>
      <c r="B43" s="241"/>
      <c r="C43" s="241"/>
      <c r="D43" s="74" t="s">
        <v>31</v>
      </c>
      <c r="E43" s="72">
        <v>1443.67</v>
      </c>
      <c r="F43" s="91">
        <v>1479.76</v>
      </c>
      <c r="G43" s="72">
        <v>1516.76</v>
      </c>
    </row>
    <row r="44" spans="1:7" x14ac:dyDescent="0.25">
      <c r="A44" s="241">
        <v>34</v>
      </c>
      <c r="B44" s="241"/>
      <c r="C44" s="241"/>
      <c r="D44" s="74" t="s">
        <v>92</v>
      </c>
      <c r="E44" s="72"/>
      <c r="F44" s="91"/>
      <c r="G44" s="72"/>
    </row>
    <row r="45" spans="1:7" ht="26.25" x14ac:dyDescent="0.25">
      <c r="A45" s="241">
        <v>37</v>
      </c>
      <c r="B45" s="241"/>
      <c r="C45" s="241"/>
      <c r="D45" s="74" t="s">
        <v>93</v>
      </c>
      <c r="E45" s="72"/>
      <c r="F45" s="91"/>
      <c r="G45" s="72"/>
    </row>
    <row r="46" spans="1:7" ht="26.25" x14ac:dyDescent="0.25">
      <c r="A46" s="241">
        <v>4</v>
      </c>
      <c r="B46" s="241"/>
      <c r="C46" s="241"/>
      <c r="D46" s="74" t="s">
        <v>23</v>
      </c>
      <c r="E46" s="75">
        <f t="shared" ref="E46:F46" si="7">SUM(E47)</f>
        <v>0</v>
      </c>
      <c r="F46" s="92">
        <f t="shared" si="7"/>
        <v>0</v>
      </c>
      <c r="G46" s="75"/>
    </row>
    <row r="47" spans="1:7" ht="39" x14ac:dyDescent="0.25">
      <c r="A47" s="241">
        <v>42</v>
      </c>
      <c r="B47" s="241"/>
      <c r="C47" s="241"/>
      <c r="D47" s="74" t="s">
        <v>94</v>
      </c>
      <c r="E47" s="72"/>
      <c r="F47" s="91"/>
      <c r="G47" s="72"/>
    </row>
    <row r="48" spans="1:7" x14ac:dyDescent="0.25">
      <c r="A48" s="242"/>
      <c r="B48" s="242"/>
      <c r="C48" s="242"/>
      <c r="D48" s="76" t="s">
        <v>95</v>
      </c>
      <c r="E48" s="77">
        <f>SUM(E41+E46)</f>
        <v>1443.67</v>
      </c>
      <c r="F48" s="93">
        <f>SUM(F41+F46)</f>
        <v>1479.76</v>
      </c>
      <c r="G48" s="77">
        <v>1516.76</v>
      </c>
    </row>
    <row r="49" spans="1:7" x14ac:dyDescent="0.25">
      <c r="A49" s="78"/>
      <c r="B49" s="78"/>
      <c r="E49" s="79"/>
      <c r="F49" s="79"/>
      <c r="G49" s="72"/>
    </row>
    <row r="50" spans="1:7" ht="25.5" x14ac:dyDescent="0.25">
      <c r="A50" s="218" t="s">
        <v>101</v>
      </c>
      <c r="B50" s="218"/>
      <c r="C50" s="218"/>
      <c r="D50" s="104" t="s">
        <v>102</v>
      </c>
      <c r="E50" s="72"/>
      <c r="F50" s="91"/>
      <c r="G50" s="96"/>
    </row>
    <row r="51" spans="1:7" ht="25.5" x14ac:dyDescent="0.25">
      <c r="A51" s="218" t="s">
        <v>103</v>
      </c>
      <c r="B51" s="218"/>
      <c r="C51" s="218"/>
      <c r="D51" s="104" t="s">
        <v>104</v>
      </c>
      <c r="E51" s="72"/>
      <c r="F51" s="91"/>
      <c r="G51" s="96"/>
    </row>
    <row r="52" spans="1:7" x14ac:dyDescent="0.25">
      <c r="A52" s="219" t="s">
        <v>111</v>
      </c>
      <c r="B52" s="219"/>
      <c r="C52" s="219"/>
      <c r="D52" s="105" t="s">
        <v>112</v>
      </c>
      <c r="E52" s="72"/>
      <c r="F52" s="91"/>
      <c r="G52" s="96"/>
    </row>
    <row r="53" spans="1:7" x14ac:dyDescent="0.25">
      <c r="A53" s="241">
        <v>3</v>
      </c>
      <c r="B53" s="241"/>
      <c r="C53" s="241"/>
      <c r="D53" s="74" t="s">
        <v>19</v>
      </c>
      <c r="E53" s="75">
        <v>66.36</v>
      </c>
      <c r="F53" s="92">
        <v>68.02</v>
      </c>
      <c r="G53" s="97">
        <v>69.72</v>
      </c>
    </row>
    <row r="54" spans="1:7" x14ac:dyDescent="0.25">
      <c r="A54" s="241">
        <v>31</v>
      </c>
      <c r="B54" s="241"/>
      <c r="C54" s="241"/>
      <c r="D54" s="74" t="s">
        <v>22</v>
      </c>
      <c r="E54" s="72"/>
      <c r="F54" s="91"/>
      <c r="G54" s="72"/>
    </row>
    <row r="55" spans="1:7" x14ac:dyDescent="0.25">
      <c r="A55" s="241">
        <v>32</v>
      </c>
      <c r="B55" s="241"/>
      <c r="C55" s="241"/>
      <c r="D55" s="74" t="s">
        <v>31</v>
      </c>
      <c r="E55" s="72">
        <v>0</v>
      </c>
      <c r="F55" s="91">
        <v>68.02</v>
      </c>
      <c r="G55" s="72">
        <v>69.72</v>
      </c>
    </row>
    <row r="56" spans="1:7" x14ac:dyDescent="0.25">
      <c r="A56" s="241">
        <v>34</v>
      </c>
      <c r="B56" s="241"/>
      <c r="C56" s="241"/>
      <c r="D56" s="74" t="s">
        <v>92</v>
      </c>
      <c r="E56" s="72"/>
      <c r="F56" s="91"/>
      <c r="G56" s="72"/>
    </row>
    <row r="57" spans="1:7" ht="26.25" x14ac:dyDescent="0.25">
      <c r="A57" s="241">
        <v>37</v>
      </c>
      <c r="B57" s="241"/>
      <c r="C57" s="241"/>
      <c r="D57" s="74" t="s">
        <v>93</v>
      </c>
      <c r="E57" s="72"/>
      <c r="F57" s="91"/>
      <c r="G57" s="72"/>
    </row>
    <row r="58" spans="1:7" ht="26.25" x14ac:dyDescent="0.25">
      <c r="A58" s="241">
        <v>4</v>
      </c>
      <c r="B58" s="241"/>
      <c r="C58" s="241"/>
      <c r="D58" s="74" t="s">
        <v>23</v>
      </c>
      <c r="E58" s="75">
        <f>SUM(E59)</f>
        <v>0</v>
      </c>
      <c r="F58" s="92">
        <f>SUM(F59)</f>
        <v>0</v>
      </c>
      <c r="G58" s="75"/>
    </row>
    <row r="59" spans="1:7" ht="39" x14ac:dyDescent="0.25">
      <c r="A59" s="241">
        <v>42</v>
      </c>
      <c r="B59" s="241"/>
      <c r="C59" s="241"/>
      <c r="D59" s="74" t="s">
        <v>94</v>
      </c>
      <c r="E59" s="72"/>
      <c r="F59" s="91"/>
      <c r="G59" s="72"/>
    </row>
    <row r="60" spans="1:7" x14ac:dyDescent="0.25">
      <c r="A60" s="243"/>
      <c r="B60" s="243"/>
      <c r="C60" s="243"/>
      <c r="D60" s="80" t="s">
        <v>95</v>
      </c>
      <c r="E60" s="81">
        <f>SUM(E53+E58)</f>
        <v>66.36</v>
      </c>
      <c r="F60" s="94">
        <f>SUM(F53+F58)</f>
        <v>68.02</v>
      </c>
      <c r="G60" s="81">
        <v>69.72</v>
      </c>
    </row>
    <row r="61" spans="1:7" x14ac:dyDescent="0.25">
      <c r="A61" s="78"/>
      <c r="B61" s="78"/>
      <c r="E61" s="79"/>
      <c r="F61" s="79"/>
      <c r="G61" s="72"/>
    </row>
    <row r="62" spans="1:7" ht="25.5" x14ac:dyDescent="0.25">
      <c r="A62" s="218" t="s">
        <v>101</v>
      </c>
      <c r="B62" s="218"/>
      <c r="C62" s="218"/>
      <c r="D62" s="104" t="s">
        <v>102</v>
      </c>
      <c r="E62" s="72"/>
      <c r="F62" s="91"/>
      <c r="G62" s="72"/>
    </row>
    <row r="63" spans="1:7" ht="25.5" x14ac:dyDescent="0.25">
      <c r="A63" s="218" t="s">
        <v>103</v>
      </c>
      <c r="B63" s="218"/>
      <c r="C63" s="218"/>
      <c r="D63" s="104" t="s">
        <v>104</v>
      </c>
      <c r="E63" s="72"/>
      <c r="F63" s="91"/>
      <c r="G63" s="72"/>
    </row>
    <row r="64" spans="1:7" x14ac:dyDescent="0.25">
      <c r="A64" s="219" t="s">
        <v>108</v>
      </c>
      <c r="B64" s="219"/>
      <c r="C64" s="219"/>
      <c r="D64" s="105" t="s">
        <v>109</v>
      </c>
      <c r="E64" s="72"/>
      <c r="F64" s="91"/>
      <c r="G64" s="72"/>
    </row>
    <row r="65" spans="1:7" x14ac:dyDescent="0.25">
      <c r="A65" s="241">
        <v>3</v>
      </c>
      <c r="B65" s="241"/>
      <c r="C65" s="241"/>
      <c r="D65" s="74" t="s">
        <v>19</v>
      </c>
      <c r="E65" s="75">
        <f t="shared" ref="E65" si="8">SUM(E66:E69)</f>
        <v>1443.67</v>
      </c>
      <c r="F65" s="92">
        <f>SUM(F66:F69)</f>
        <v>1479.76</v>
      </c>
      <c r="G65" s="75">
        <v>1516.76</v>
      </c>
    </row>
    <row r="66" spans="1:7" x14ac:dyDescent="0.25">
      <c r="A66" s="241">
        <v>31</v>
      </c>
      <c r="B66" s="241"/>
      <c r="C66" s="241"/>
      <c r="D66" s="74" t="s">
        <v>22</v>
      </c>
      <c r="E66" s="72"/>
      <c r="F66" s="91"/>
      <c r="G66" s="72"/>
    </row>
    <row r="67" spans="1:7" x14ac:dyDescent="0.25">
      <c r="A67" s="241">
        <v>32</v>
      </c>
      <c r="B67" s="241"/>
      <c r="C67" s="241"/>
      <c r="D67" s="74" t="s">
        <v>31</v>
      </c>
      <c r="E67" s="72">
        <v>1443.67</v>
      </c>
      <c r="F67" s="91">
        <v>1479.76</v>
      </c>
      <c r="G67" s="72">
        <v>1516.76</v>
      </c>
    </row>
    <row r="68" spans="1:7" x14ac:dyDescent="0.25">
      <c r="A68" s="241">
        <v>34</v>
      </c>
      <c r="B68" s="241"/>
      <c r="C68" s="241"/>
      <c r="D68" s="74" t="s">
        <v>92</v>
      </c>
      <c r="E68" s="72"/>
      <c r="F68" s="91"/>
      <c r="G68" s="72"/>
    </row>
    <row r="69" spans="1:7" ht="26.25" x14ac:dyDescent="0.25">
      <c r="A69" s="241">
        <v>37</v>
      </c>
      <c r="B69" s="241"/>
      <c r="C69" s="241"/>
      <c r="D69" s="74" t="s">
        <v>93</v>
      </c>
      <c r="E69" s="72"/>
      <c r="F69" s="91"/>
      <c r="G69" s="72"/>
    </row>
    <row r="70" spans="1:7" ht="26.25" x14ac:dyDescent="0.25">
      <c r="A70" s="241">
        <v>4</v>
      </c>
      <c r="B70" s="241"/>
      <c r="C70" s="241"/>
      <c r="D70" s="74" t="s">
        <v>23</v>
      </c>
      <c r="E70" s="75">
        <v>0</v>
      </c>
      <c r="F70" s="92">
        <v>0</v>
      </c>
      <c r="G70" s="75">
        <v>0</v>
      </c>
    </row>
    <row r="71" spans="1:7" ht="39" x14ac:dyDescent="0.25">
      <c r="A71" s="241">
        <v>42</v>
      </c>
      <c r="B71" s="241"/>
      <c r="C71" s="241"/>
      <c r="D71" s="74" t="s">
        <v>94</v>
      </c>
      <c r="E71" s="72">
        <v>0</v>
      </c>
      <c r="F71" s="91">
        <v>0</v>
      </c>
      <c r="G71" s="72">
        <v>0</v>
      </c>
    </row>
    <row r="72" spans="1:7" x14ac:dyDescent="0.25">
      <c r="A72" s="243"/>
      <c r="B72" s="243"/>
      <c r="C72" s="243"/>
      <c r="D72" s="80" t="s">
        <v>95</v>
      </c>
      <c r="E72" s="81">
        <f t="shared" ref="E72:F72" si="9">SUM(E65+E70)</f>
        <v>1443.67</v>
      </c>
      <c r="F72" s="94">
        <f t="shared" si="9"/>
        <v>1479.76</v>
      </c>
      <c r="G72" s="81">
        <v>1516.76</v>
      </c>
    </row>
    <row r="73" spans="1:7" s="108" customFormat="1" x14ac:dyDescent="0.25">
      <c r="A73" s="220"/>
      <c r="B73" s="221"/>
      <c r="C73" s="222"/>
      <c r="D73" s="106"/>
      <c r="E73" s="97"/>
      <c r="F73" s="107"/>
      <c r="G73" s="97"/>
    </row>
    <row r="74" spans="1:7" ht="30.75" customHeight="1" x14ac:dyDescent="0.25">
      <c r="A74" s="245" t="s">
        <v>101</v>
      </c>
      <c r="B74" s="246"/>
      <c r="C74" s="247"/>
      <c r="D74" s="104" t="s">
        <v>102</v>
      </c>
      <c r="E74" s="72"/>
      <c r="F74" s="72"/>
      <c r="G74" s="72"/>
    </row>
    <row r="75" spans="1:7" ht="25.5" x14ac:dyDescent="0.25">
      <c r="A75" s="218" t="s">
        <v>103</v>
      </c>
      <c r="B75" s="218"/>
      <c r="C75" s="218"/>
      <c r="D75" s="104" t="s">
        <v>104</v>
      </c>
      <c r="E75" s="72"/>
      <c r="F75" s="91"/>
      <c r="G75" s="72"/>
    </row>
    <row r="76" spans="1:7" ht="25.5" x14ac:dyDescent="0.25">
      <c r="A76" s="219" t="s">
        <v>105</v>
      </c>
      <c r="B76" s="219"/>
      <c r="C76" s="219"/>
      <c r="D76" s="105" t="s">
        <v>68</v>
      </c>
      <c r="E76" s="72"/>
      <c r="F76" s="91"/>
      <c r="G76" s="72"/>
    </row>
    <row r="77" spans="1:7" x14ac:dyDescent="0.25">
      <c r="A77" s="241">
        <v>3</v>
      </c>
      <c r="B77" s="241"/>
      <c r="C77" s="241"/>
      <c r="D77" s="74" t="s">
        <v>19</v>
      </c>
      <c r="E77" s="75">
        <f>SUM(E78:E81)</f>
        <v>26686.489999999998</v>
      </c>
      <c r="F77" s="92">
        <f>SUM(F78:F81)</f>
        <v>1728.65</v>
      </c>
      <c r="G77" s="75">
        <f>G78+G79</f>
        <v>1771.88</v>
      </c>
    </row>
    <row r="78" spans="1:7" x14ac:dyDescent="0.25">
      <c r="A78" s="241">
        <v>31</v>
      </c>
      <c r="B78" s="241"/>
      <c r="C78" s="241"/>
      <c r="D78" s="74" t="s">
        <v>22</v>
      </c>
      <c r="E78" s="72">
        <v>17200</v>
      </c>
      <c r="F78" s="91">
        <v>205</v>
      </c>
      <c r="G78" s="72">
        <v>210.13</v>
      </c>
    </row>
    <row r="79" spans="1:7" x14ac:dyDescent="0.25">
      <c r="A79" s="241">
        <v>32</v>
      </c>
      <c r="B79" s="241"/>
      <c r="C79" s="241"/>
      <c r="D79" s="74" t="s">
        <v>31</v>
      </c>
      <c r="E79" s="72">
        <v>9486.49</v>
      </c>
      <c r="F79" s="91">
        <v>1523.65</v>
      </c>
      <c r="G79" s="72">
        <v>1561.75</v>
      </c>
    </row>
    <row r="80" spans="1:7" x14ac:dyDescent="0.25">
      <c r="A80" s="241">
        <v>34</v>
      </c>
      <c r="B80" s="241"/>
      <c r="C80" s="241"/>
      <c r="D80" s="74" t="s">
        <v>92</v>
      </c>
      <c r="E80" s="72"/>
      <c r="F80" s="91"/>
      <c r="G80" s="72"/>
    </row>
    <row r="81" spans="1:7" ht="26.25" x14ac:dyDescent="0.25">
      <c r="A81" s="241">
        <v>37</v>
      </c>
      <c r="B81" s="241"/>
      <c r="C81" s="241"/>
      <c r="D81" s="74" t="s">
        <v>93</v>
      </c>
      <c r="E81" s="72"/>
      <c r="F81" s="91"/>
      <c r="G81" s="72"/>
    </row>
    <row r="82" spans="1:7" ht="26.25" x14ac:dyDescent="0.25">
      <c r="A82" s="241">
        <v>4</v>
      </c>
      <c r="B82" s="241"/>
      <c r="C82" s="241"/>
      <c r="D82" s="74" t="s">
        <v>23</v>
      </c>
      <c r="E82" s="75">
        <f>SUM(E83)</f>
        <v>1592.68</v>
      </c>
      <c r="F82" s="92">
        <f>SUM(F83)</f>
        <v>1632.5</v>
      </c>
      <c r="G82" s="75">
        <v>1673.31</v>
      </c>
    </row>
    <row r="83" spans="1:7" ht="39" x14ac:dyDescent="0.25">
      <c r="A83" s="241">
        <v>42</v>
      </c>
      <c r="B83" s="241"/>
      <c r="C83" s="241"/>
      <c r="D83" s="74" t="s">
        <v>94</v>
      </c>
      <c r="E83" s="72">
        <v>1592.68</v>
      </c>
      <c r="F83" s="91">
        <v>1632.5</v>
      </c>
      <c r="G83" s="72">
        <v>1673.31</v>
      </c>
    </row>
    <row r="84" spans="1:7" x14ac:dyDescent="0.25">
      <c r="A84" s="242"/>
      <c r="B84" s="242"/>
      <c r="C84" s="242"/>
      <c r="D84" s="76" t="s">
        <v>95</v>
      </c>
      <c r="E84" s="77">
        <f>SUM(E77+E82)</f>
        <v>28279.17</v>
      </c>
      <c r="F84" s="93">
        <f>SUM(F77+F82)</f>
        <v>3361.15</v>
      </c>
      <c r="G84" s="77">
        <v>3445.19</v>
      </c>
    </row>
    <row r="85" spans="1:7" ht="25.5" x14ac:dyDescent="0.25">
      <c r="A85" s="218" t="s">
        <v>101</v>
      </c>
      <c r="B85" s="218"/>
      <c r="C85" s="218"/>
      <c r="D85" s="104" t="s">
        <v>102</v>
      </c>
      <c r="E85" s="72"/>
      <c r="F85" s="91"/>
      <c r="G85" s="72"/>
    </row>
    <row r="86" spans="1:7" ht="25.5" x14ac:dyDescent="0.25">
      <c r="A86" s="218" t="s">
        <v>103</v>
      </c>
      <c r="B86" s="218"/>
      <c r="C86" s="218"/>
      <c r="D86" s="104" t="s">
        <v>104</v>
      </c>
      <c r="E86" s="72"/>
      <c r="F86" s="91"/>
      <c r="G86" s="72"/>
    </row>
    <row r="87" spans="1:7" x14ac:dyDescent="0.25">
      <c r="A87" s="219" t="s">
        <v>110</v>
      </c>
      <c r="B87" s="219"/>
      <c r="C87" s="219"/>
      <c r="D87" s="105" t="s">
        <v>71</v>
      </c>
      <c r="E87" s="72"/>
      <c r="F87" s="91"/>
      <c r="G87" s="72"/>
    </row>
    <row r="88" spans="1:7" x14ac:dyDescent="0.25">
      <c r="A88" s="241">
        <v>3</v>
      </c>
      <c r="B88" s="241"/>
      <c r="C88" s="241"/>
      <c r="D88" s="74" t="s">
        <v>19</v>
      </c>
      <c r="E88" s="75">
        <f t="shared" ref="E88" si="10">SUM(E89:E92)</f>
        <v>4600</v>
      </c>
      <c r="F88" s="92">
        <f>SUM(F89:F92)</f>
        <v>4715</v>
      </c>
      <c r="G88" s="75">
        <v>4832.87</v>
      </c>
    </row>
    <row r="89" spans="1:7" x14ac:dyDescent="0.25">
      <c r="A89" s="241">
        <v>31</v>
      </c>
      <c r="B89" s="241"/>
      <c r="C89" s="241"/>
      <c r="D89" s="74" t="s">
        <v>22</v>
      </c>
      <c r="E89" s="72"/>
      <c r="F89" s="91"/>
      <c r="G89" s="72"/>
    </row>
    <row r="90" spans="1:7" x14ac:dyDescent="0.25">
      <c r="A90" s="241">
        <v>32</v>
      </c>
      <c r="B90" s="241"/>
      <c r="C90" s="241"/>
      <c r="D90" s="74" t="s">
        <v>31</v>
      </c>
      <c r="E90" s="72">
        <v>4500</v>
      </c>
      <c r="F90" s="91">
        <v>4612.5</v>
      </c>
      <c r="G90" s="72">
        <v>4727.8100000000004</v>
      </c>
    </row>
    <row r="91" spans="1:7" x14ac:dyDescent="0.25">
      <c r="A91" s="241">
        <v>34</v>
      </c>
      <c r="B91" s="241"/>
      <c r="C91" s="241"/>
      <c r="D91" s="74" t="s">
        <v>92</v>
      </c>
      <c r="E91" s="72"/>
      <c r="F91" s="91"/>
      <c r="G91" s="72"/>
    </row>
    <row r="92" spans="1:7" ht="26.25" x14ac:dyDescent="0.25">
      <c r="A92" s="241">
        <v>37</v>
      </c>
      <c r="B92" s="241"/>
      <c r="C92" s="241"/>
      <c r="D92" s="74" t="s">
        <v>93</v>
      </c>
      <c r="E92" s="72">
        <v>100</v>
      </c>
      <c r="F92" s="91">
        <v>102.5</v>
      </c>
      <c r="G92" s="72">
        <v>105.06</v>
      </c>
    </row>
    <row r="93" spans="1:7" ht="26.25" x14ac:dyDescent="0.25">
      <c r="A93" s="241">
        <v>4</v>
      </c>
      <c r="B93" s="241"/>
      <c r="C93" s="241"/>
      <c r="D93" s="74" t="s">
        <v>23</v>
      </c>
      <c r="E93" s="75">
        <f t="shared" ref="E93:F93" si="11">SUM(E94)</f>
        <v>0</v>
      </c>
      <c r="F93" s="92">
        <f t="shared" si="11"/>
        <v>0</v>
      </c>
      <c r="G93" s="75"/>
    </row>
    <row r="94" spans="1:7" ht="39" x14ac:dyDescent="0.25">
      <c r="A94" s="241">
        <v>42</v>
      </c>
      <c r="B94" s="241"/>
      <c r="C94" s="241"/>
      <c r="D94" s="74" t="s">
        <v>94</v>
      </c>
      <c r="E94" s="72"/>
      <c r="F94" s="91"/>
      <c r="G94" s="72"/>
    </row>
    <row r="95" spans="1:7" x14ac:dyDescent="0.25">
      <c r="A95" s="243"/>
      <c r="B95" s="243"/>
      <c r="C95" s="243"/>
      <c r="D95" s="80" t="s">
        <v>95</v>
      </c>
      <c r="E95" s="81">
        <f t="shared" ref="E95:F95" si="12">SUM(E88+E93)</f>
        <v>4600</v>
      </c>
      <c r="F95" s="94">
        <f t="shared" si="12"/>
        <v>4715</v>
      </c>
      <c r="G95" s="81">
        <v>4832.87</v>
      </c>
    </row>
    <row r="96" spans="1:7" x14ac:dyDescent="0.25">
      <c r="A96" s="78"/>
      <c r="B96" s="78"/>
      <c r="E96" s="79"/>
      <c r="F96" s="79"/>
      <c r="G96" s="96"/>
    </row>
    <row r="97" spans="1:7" ht="25.5" x14ac:dyDescent="0.25">
      <c r="A97" s="218" t="s">
        <v>101</v>
      </c>
      <c r="B97" s="218"/>
      <c r="C97" s="218"/>
      <c r="D97" s="71" t="s">
        <v>102</v>
      </c>
      <c r="E97" s="72"/>
      <c r="F97" s="91"/>
      <c r="G97" s="72"/>
    </row>
    <row r="98" spans="1:7" ht="25.5" x14ac:dyDescent="0.25">
      <c r="A98" s="241" t="s">
        <v>103</v>
      </c>
      <c r="B98" s="241"/>
      <c r="C98" s="241"/>
      <c r="D98" s="71" t="s">
        <v>104</v>
      </c>
      <c r="E98" s="72"/>
      <c r="F98" s="91"/>
      <c r="G98" s="72"/>
    </row>
    <row r="99" spans="1:7" ht="25.5" x14ac:dyDescent="0.25">
      <c r="A99" s="244" t="s">
        <v>113</v>
      </c>
      <c r="B99" s="244"/>
      <c r="C99" s="244"/>
      <c r="D99" s="73" t="s">
        <v>114</v>
      </c>
      <c r="E99" s="72"/>
      <c r="F99" s="91"/>
      <c r="G99" s="72"/>
    </row>
    <row r="100" spans="1:7" x14ac:dyDescent="0.25">
      <c r="A100" s="241">
        <v>3</v>
      </c>
      <c r="B100" s="241"/>
      <c r="C100" s="241"/>
      <c r="D100" s="74" t="s">
        <v>19</v>
      </c>
      <c r="E100" s="75">
        <v>132.72</v>
      </c>
      <c r="F100" s="92">
        <v>136.04</v>
      </c>
      <c r="G100" s="75">
        <v>139.44</v>
      </c>
    </row>
    <row r="101" spans="1:7" x14ac:dyDescent="0.25">
      <c r="A101" s="241">
        <v>31</v>
      </c>
      <c r="B101" s="241"/>
      <c r="C101" s="241"/>
      <c r="D101" s="74" t="s">
        <v>22</v>
      </c>
      <c r="E101" s="72"/>
      <c r="F101" s="91"/>
      <c r="G101" s="72"/>
    </row>
    <row r="102" spans="1:7" x14ac:dyDescent="0.25">
      <c r="A102" s="241">
        <v>32</v>
      </c>
      <c r="B102" s="241"/>
      <c r="C102" s="241"/>
      <c r="D102" s="74" t="s">
        <v>31</v>
      </c>
      <c r="E102" s="72">
        <v>132.72</v>
      </c>
      <c r="F102" s="91">
        <v>136.04</v>
      </c>
      <c r="G102" s="72">
        <v>139.44</v>
      </c>
    </row>
    <row r="103" spans="1:7" x14ac:dyDescent="0.25">
      <c r="A103" s="241">
        <v>34</v>
      </c>
      <c r="B103" s="241"/>
      <c r="C103" s="241"/>
      <c r="D103" s="74" t="s">
        <v>92</v>
      </c>
      <c r="E103" s="72"/>
      <c r="F103" s="91"/>
      <c r="G103" s="72"/>
    </row>
    <row r="104" spans="1:7" ht="26.25" x14ac:dyDescent="0.25">
      <c r="A104" s="241">
        <v>37</v>
      </c>
      <c r="B104" s="241"/>
      <c r="C104" s="241"/>
      <c r="D104" s="74" t="s">
        <v>93</v>
      </c>
      <c r="E104" s="72"/>
      <c r="F104" s="91"/>
      <c r="G104" s="72"/>
    </row>
    <row r="105" spans="1:7" ht="26.25" x14ac:dyDescent="0.25">
      <c r="A105" s="241">
        <v>4</v>
      </c>
      <c r="B105" s="241"/>
      <c r="C105" s="241"/>
      <c r="D105" s="74" t="s">
        <v>23</v>
      </c>
      <c r="E105" s="75">
        <f t="shared" ref="E105:F105" si="13">SUM(E106)</f>
        <v>66.36</v>
      </c>
      <c r="F105" s="92">
        <f t="shared" si="13"/>
        <v>68.02</v>
      </c>
      <c r="G105" s="75">
        <v>69.72</v>
      </c>
    </row>
    <row r="106" spans="1:7" ht="39" x14ac:dyDescent="0.25">
      <c r="A106" s="241">
        <v>42</v>
      </c>
      <c r="B106" s="241"/>
      <c r="C106" s="241"/>
      <c r="D106" s="74" t="s">
        <v>94</v>
      </c>
      <c r="E106" s="72">
        <v>66.36</v>
      </c>
      <c r="F106" s="91">
        <v>68.02</v>
      </c>
      <c r="G106" s="72">
        <v>69.72</v>
      </c>
    </row>
    <row r="107" spans="1:7" x14ac:dyDescent="0.25">
      <c r="A107" s="243"/>
      <c r="B107" s="243"/>
      <c r="C107" s="243"/>
      <c r="D107" s="80" t="s">
        <v>95</v>
      </c>
      <c r="E107" s="81">
        <f t="shared" ref="E107:F107" si="14">SUM(E100+E105)</f>
        <v>199.07999999999998</v>
      </c>
      <c r="F107" s="94">
        <f t="shared" si="14"/>
        <v>204.06</v>
      </c>
      <c r="G107" s="81">
        <v>209.16</v>
      </c>
    </row>
    <row r="108" spans="1:7" x14ac:dyDescent="0.25">
      <c r="A108" s="220"/>
      <c r="B108" s="221"/>
      <c r="C108" s="221"/>
      <c r="D108" s="221"/>
      <c r="E108" s="221"/>
      <c r="F108" s="221"/>
      <c r="G108" s="222"/>
    </row>
    <row r="109" spans="1:7" ht="25.5" x14ac:dyDescent="0.25">
      <c r="A109" s="218" t="s">
        <v>101</v>
      </c>
      <c r="B109" s="218"/>
      <c r="C109" s="218"/>
      <c r="D109" s="104" t="s">
        <v>102</v>
      </c>
      <c r="E109" s="97"/>
      <c r="F109" s="97"/>
      <c r="G109" s="97"/>
    </row>
    <row r="110" spans="1:7" ht="25.5" x14ac:dyDescent="0.25">
      <c r="A110" s="218" t="s">
        <v>103</v>
      </c>
      <c r="B110" s="218"/>
      <c r="C110" s="218"/>
      <c r="D110" s="104" t="s">
        <v>104</v>
      </c>
      <c r="E110" s="97"/>
      <c r="F110" s="97"/>
      <c r="G110" s="97"/>
    </row>
    <row r="111" spans="1:7" ht="26.25" x14ac:dyDescent="0.25">
      <c r="A111" s="219" t="s">
        <v>155</v>
      </c>
      <c r="B111" s="219"/>
      <c r="C111" s="219"/>
      <c r="D111" s="109" t="s">
        <v>156</v>
      </c>
      <c r="E111" s="97"/>
      <c r="F111" s="97"/>
      <c r="G111" s="97"/>
    </row>
    <row r="112" spans="1:7" x14ac:dyDescent="0.25">
      <c r="A112" s="229">
        <v>3</v>
      </c>
      <c r="B112" s="230"/>
      <c r="C112" s="231"/>
      <c r="D112" s="106" t="s">
        <v>19</v>
      </c>
      <c r="E112" s="97">
        <v>0</v>
      </c>
      <c r="F112" s="97">
        <v>0</v>
      </c>
      <c r="G112" s="97">
        <v>0</v>
      </c>
    </row>
    <row r="113" spans="1:7" x14ac:dyDescent="0.25">
      <c r="A113" s="229">
        <v>32</v>
      </c>
      <c r="B113" s="230"/>
      <c r="C113" s="231"/>
      <c r="D113" s="129" t="s">
        <v>31</v>
      </c>
      <c r="E113" s="97">
        <v>0</v>
      </c>
      <c r="F113" s="97">
        <v>0</v>
      </c>
      <c r="G113" s="97"/>
    </row>
    <row r="114" spans="1:7" ht="30" x14ac:dyDescent="0.25">
      <c r="A114" s="223">
        <v>4</v>
      </c>
      <c r="B114" s="224"/>
      <c r="C114" s="225"/>
      <c r="D114" s="128" t="s">
        <v>157</v>
      </c>
      <c r="E114" s="72">
        <v>0</v>
      </c>
      <c r="F114" s="72">
        <v>0</v>
      </c>
      <c r="G114" s="72">
        <v>0</v>
      </c>
    </row>
    <row r="115" spans="1:7" ht="39" x14ac:dyDescent="0.25">
      <c r="A115" s="226">
        <v>42</v>
      </c>
      <c r="B115" s="227"/>
      <c r="C115" s="228"/>
      <c r="D115" s="74" t="s">
        <v>94</v>
      </c>
      <c r="E115" s="72">
        <v>0</v>
      </c>
      <c r="F115" s="72">
        <v>0</v>
      </c>
      <c r="G115" s="72">
        <v>0</v>
      </c>
    </row>
    <row r="116" spans="1:7" x14ac:dyDescent="0.25">
      <c r="A116" s="215"/>
      <c r="B116" s="216"/>
      <c r="C116" s="217"/>
      <c r="D116" s="114" t="s">
        <v>95</v>
      </c>
      <c r="E116" s="75">
        <v>0</v>
      </c>
      <c r="F116" s="75">
        <v>0</v>
      </c>
      <c r="G116" s="75">
        <v>0</v>
      </c>
    </row>
    <row r="117" spans="1:7" x14ac:dyDescent="0.25">
      <c r="A117" s="130"/>
      <c r="B117" s="130"/>
      <c r="C117" s="130"/>
      <c r="D117" s="131"/>
      <c r="E117" s="132"/>
      <c r="F117" s="132"/>
      <c r="G117" s="133"/>
    </row>
    <row r="118" spans="1:7" ht="25.5" x14ac:dyDescent="0.25">
      <c r="A118" s="218" t="s">
        <v>101</v>
      </c>
      <c r="B118" s="218"/>
      <c r="C118" s="218"/>
      <c r="D118" s="104" t="s">
        <v>102</v>
      </c>
      <c r="E118" s="72"/>
      <c r="F118" s="72"/>
      <c r="G118" s="72"/>
    </row>
    <row r="119" spans="1:7" x14ac:dyDescent="0.25">
      <c r="A119" s="218" t="s">
        <v>158</v>
      </c>
      <c r="B119" s="218"/>
      <c r="C119" s="218"/>
      <c r="D119" s="114" t="s">
        <v>159</v>
      </c>
      <c r="E119" s="72"/>
      <c r="F119" s="72"/>
      <c r="G119" s="72"/>
    </row>
    <row r="120" spans="1:7" x14ac:dyDescent="0.25">
      <c r="A120" s="219" t="s">
        <v>152</v>
      </c>
      <c r="B120" s="219"/>
      <c r="C120" s="219"/>
      <c r="D120" s="134" t="s">
        <v>18</v>
      </c>
      <c r="E120" s="72"/>
      <c r="F120" s="72"/>
      <c r="G120" s="72"/>
    </row>
    <row r="121" spans="1:7" x14ac:dyDescent="0.25">
      <c r="A121" s="223">
        <v>3</v>
      </c>
      <c r="B121" s="224"/>
      <c r="C121" s="225"/>
      <c r="D121" s="114" t="s">
        <v>19</v>
      </c>
      <c r="E121" s="75">
        <v>0</v>
      </c>
      <c r="F121" s="75">
        <v>0</v>
      </c>
      <c r="G121" s="75">
        <v>0</v>
      </c>
    </row>
    <row r="122" spans="1:7" x14ac:dyDescent="0.25">
      <c r="A122" s="223">
        <v>32</v>
      </c>
      <c r="B122" s="224"/>
      <c r="C122" s="225"/>
      <c r="D122" s="95" t="s">
        <v>31</v>
      </c>
      <c r="E122" s="72"/>
      <c r="F122" s="72"/>
      <c r="G122" s="72"/>
    </row>
    <row r="123" spans="1:7" x14ac:dyDescent="0.25">
      <c r="A123" s="215"/>
      <c r="B123" s="216"/>
      <c r="C123" s="217"/>
      <c r="D123" s="114" t="s">
        <v>95</v>
      </c>
      <c r="E123" s="75">
        <v>0</v>
      </c>
      <c r="F123" s="75">
        <v>0</v>
      </c>
      <c r="G123" s="75">
        <v>0</v>
      </c>
    </row>
    <row r="124" spans="1:7" x14ac:dyDescent="0.25">
      <c r="A124" s="78"/>
      <c r="B124" s="78"/>
      <c r="E124" s="79"/>
      <c r="F124" s="79"/>
      <c r="G124" s="127"/>
    </row>
    <row r="125" spans="1:7" ht="25.5" x14ac:dyDescent="0.25">
      <c r="A125" s="218" t="s">
        <v>101</v>
      </c>
      <c r="B125" s="218"/>
      <c r="C125" s="218"/>
      <c r="D125" s="71" t="s">
        <v>102</v>
      </c>
      <c r="E125" s="72"/>
      <c r="F125" s="91"/>
      <c r="G125" s="72"/>
    </row>
    <row r="126" spans="1:7" x14ac:dyDescent="0.25">
      <c r="A126" s="218" t="s">
        <v>115</v>
      </c>
      <c r="B126" s="218"/>
      <c r="C126" s="218"/>
      <c r="D126" s="71" t="s">
        <v>116</v>
      </c>
      <c r="E126" s="72"/>
      <c r="F126" s="91"/>
      <c r="G126" s="72"/>
    </row>
    <row r="127" spans="1:7" x14ac:dyDescent="0.25">
      <c r="A127" s="219" t="s">
        <v>117</v>
      </c>
      <c r="B127" s="219"/>
      <c r="C127" s="219"/>
      <c r="D127" s="73" t="s">
        <v>118</v>
      </c>
      <c r="E127" s="72"/>
      <c r="F127" s="91"/>
      <c r="G127" s="72"/>
    </row>
    <row r="128" spans="1:7" x14ac:dyDescent="0.25">
      <c r="A128" s="241">
        <v>3</v>
      </c>
      <c r="B128" s="241"/>
      <c r="C128" s="241"/>
      <c r="D128" s="74" t="s">
        <v>19</v>
      </c>
      <c r="E128" s="75">
        <f t="shared" ref="E128" si="15">SUM(E129:E132)</f>
        <v>2000</v>
      </c>
      <c r="F128" s="92">
        <f>SUM(F129:F132)</f>
        <v>2050</v>
      </c>
      <c r="G128" s="75">
        <v>2101.25</v>
      </c>
    </row>
    <row r="129" spans="1:7" x14ac:dyDescent="0.25">
      <c r="A129" s="241">
        <v>31</v>
      </c>
      <c r="B129" s="241"/>
      <c r="C129" s="241"/>
      <c r="D129" s="74" t="s">
        <v>22</v>
      </c>
      <c r="E129" s="72"/>
      <c r="F129" s="91"/>
      <c r="G129" s="72"/>
    </row>
    <row r="130" spans="1:7" x14ac:dyDescent="0.25">
      <c r="A130" s="241">
        <v>32</v>
      </c>
      <c r="B130" s="241"/>
      <c r="C130" s="241"/>
      <c r="D130" s="74" t="s">
        <v>31</v>
      </c>
      <c r="E130" s="72"/>
      <c r="F130" s="91"/>
      <c r="G130" s="72"/>
    </row>
    <row r="131" spans="1:7" x14ac:dyDescent="0.25">
      <c r="A131" s="241">
        <v>34</v>
      </c>
      <c r="B131" s="241"/>
      <c r="C131" s="241"/>
      <c r="D131" s="74" t="s">
        <v>92</v>
      </c>
      <c r="E131" s="72"/>
      <c r="F131" s="91"/>
      <c r="G131" s="72"/>
    </row>
    <row r="132" spans="1:7" ht="26.25" x14ac:dyDescent="0.25">
      <c r="A132" s="241">
        <v>37</v>
      </c>
      <c r="B132" s="241"/>
      <c r="C132" s="241"/>
      <c r="D132" s="74" t="s">
        <v>93</v>
      </c>
      <c r="E132" s="72">
        <v>2000</v>
      </c>
      <c r="F132" s="91">
        <v>2050</v>
      </c>
      <c r="G132" s="72">
        <v>2101.25</v>
      </c>
    </row>
    <row r="133" spans="1:7" ht="26.25" x14ac:dyDescent="0.25">
      <c r="A133" s="241">
        <v>4</v>
      </c>
      <c r="B133" s="241"/>
      <c r="C133" s="241"/>
      <c r="D133" s="74" t="s">
        <v>23</v>
      </c>
      <c r="E133" s="75">
        <f t="shared" ref="E133:F133" si="16">SUM(E134)</f>
        <v>2700</v>
      </c>
      <c r="F133" s="92">
        <f t="shared" si="16"/>
        <v>2767.5</v>
      </c>
      <c r="G133" s="75"/>
    </row>
    <row r="134" spans="1:7" ht="39" x14ac:dyDescent="0.25">
      <c r="A134" s="241">
        <v>42</v>
      </c>
      <c r="B134" s="241"/>
      <c r="C134" s="241"/>
      <c r="D134" s="74" t="s">
        <v>94</v>
      </c>
      <c r="E134" s="72">
        <v>2700</v>
      </c>
      <c r="F134" s="91">
        <v>2767.5</v>
      </c>
      <c r="G134" s="72">
        <v>2836.69</v>
      </c>
    </row>
    <row r="135" spans="1:7" x14ac:dyDescent="0.25">
      <c r="A135" s="243"/>
      <c r="B135" s="243"/>
      <c r="C135" s="243"/>
      <c r="D135" s="80" t="s">
        <v>95</v>
      </c>
      <c r="E135" s="81">
        <f t="shared" ref="E135:F135" si="17">SUM(E128+E133)</f>
        <v>4700</v>
      </c>
      <c r="F135" s="94">
        <f t="shared" si="17"/>
        <v>4817.5</v>
      </c>
      <c r="G135" s="81">
        <v>4937.9399999999996</v>
      </c>
    </row>
    <row r="136" spans="1:7" x14ac:dyDescent="0.25">
      <c r="A136" s="78"/>
      <c r="B136" s="78"/>
      <c r="E136" s="79"/>
      <c r="F136" s="79"/>
      <c r="G136" s="72"/>
    </row>
    <row r="137" spans="1:7" ht="30" customHeight="1" x14ac:dyDescent="0.25">
      <c r="A137" s="218" t="s">
        <v>101</v>
      </c>
      <c r="B137" s="218"/>
      <c r="C137" s="218"/>
      <c r="D137" s="71" t="s">
        <v>102</v>
      </c>
      <c r="E137" s="72"/>
      <c r="F137" s="91"/>
      <c r="G137" s="72"/>
    </row>
    <row r="138" spans="1:7" x14ac:dyDescent="0.25">
      <c r="A138" s="218" t="s">
        <v>123</v>
      </c>
      <c r="B138" s="218"/>
      <c r="C138" s="218"/>
      <c r="D138" s="71" t="s">
        <v>125</v>
      </c>
      <c r="E138" s="72"/>
      <c r="F138" s="91"/>
      <c r="G138" s="72"/>
    </row>
    <row r="139" spans="1:7" x14ac:dyDescent="0.25">
      <c r="A139" s="219" t="s">
        <v>124</v>
      </c>
      <c r="B139" s="219"/>
      <c r="C139" s="219"/>
      <c r="D139" s="73" t="s">
        <v>126</v>
      </c>
      <c r="E139" s="72"/>
      <c r="F139" s="91"/>
      <c r="G139" s="72"/>
    </row>
    <row r="140" spans="1:7" x14ac:dyDescent="0.25">
      <c r="A140" s="241">
        <v>3</v>
      </c>
      <c r="B140" s="241"/>
      <c r="C140" s="241"/>
      <c r="D140" s="74" t="s">
        <v>19</v>
      </c>
      <c r="E140" s="75">
        <f t="shared" ref="E140" si="18">SUM(E141:E144)</f>
        <v>11960</v>
      </c>
      <c r="F140" s="92">
        <v>12259</v>
      </c>
      <c r="G140" s="75">
        <v>12565.48</v>
      </c>
    </row>
    <row r="141" spans="1:7" x14ac:dyDescent="0.25">
      <c r="A141" s="241">
        <v>31</v>
      </c>
      <c r="B141" s="241"/>
      <c r="C141" s="241"/>
      <c r="D141" s="74" t="s">
        <v>22</v>
      </c>
      <c r="E141" s="72"/>
      <c r="F141" s="91"/>
      <c r="G141" s="72"/>
    </row>
    <row r="142" spans="1:7" x14ac:dyDescent="0.25">
      <c r="A142" s="241">
        <v>32</v>
      </c>
      <c r="B142" s="241"/>
      <c r="C142" s="241"/>
      <c r="D142" s="74" t="s">
        <v>31</v>
      </c>
      <c r="E142" s="72">
        <v>11960</v>
      </c>
      <c r="F142" s="91">
        <v>12259</v>
      </c>
      <c r="G142" s="72">
        <v>12565.48</v>
      </c>
    </row>
    <row r="143" spans="1:7" x14ac:dyDescent="0.25">
      <c r="A143" s="241">
        <v>34</v>
      </c>
      <c r="B143" s="241"/>
      <c r="C143" s="241"/>
      <c r="D143" s="74" t="s">
        <v>92</v>
      </c>
      <c r="E143" s="72"/>
      <c r="F143" s="91"/>
      <c r="G143" s="72"/>
    </row>
    <row r="144" spans="1:7" ht="26.25" x14ac:dyDescent="0.25">
      <c r="A144" s="241">
        <v>37</v>
      </c>
      <c r="B144" s="241"/>
      <c r="C144" s="241"/>
      <c r="D144" s="74" t="s">
        <v>93</v>
      </c>
      <c r="E144" s="72"/>
      <c r="F144" s="91"/>
      <c r="G144" s="72"/>
    </row>
    <row r="145" spans="1:7" ht="26.25" x14ac:dyDescent="0.25">
      <c r="A145" s="241">
        <v>4</v>
      </c>
      <c r="B145" s="241"/>
      <c r="C145" s="241"/>
      <c r="D145" s="74" t="s">
        <v>23</v>
      </c>
      <c r="E145" s="75">
        <f t="shared" ref="E145:F145" si="19">SUM(E146)</f>
        <v>0</v>
      </c>
      <c r="F145" s="92">
        <f t="shared" si="19"/>
        <v>0</v>
      </c>
      <c r="G145" s="75"/>
    </row>
    <row r="146" spans="1:7" ht="39" x14ac:dyDescent="0.25">
      <c r="A146" s="241">
        <v>42</v>
      </c>
      <c r="B146" s="241"/>
      <c r="C146" s="241"/>
      <c r="D146" s="74" t="s">
        <v>94</v>
      </c>
      <c r="E146" s="72"/>
      <c r="F146" s="91"/>
      <c r="G146" s="72"/>
    </row>
    <row r="147" spans="1:7" x14ac:dyDescent="0.25">
      <c r="A147" s="243"/>
      <c r="B147" s="243"/>
      <c r="C147" s="243"/>
      <c r="D147" s="80" t="s">
        <v>95</v>
      </c>
      <c r="E147" s="81">
        <v>11960</v>
      </c>
      <c r="F147" s="94">
        <v>12259</v>
      </c>
      <c r="G147" s="81">
        <v>12565.48</v>
      </c>
    </row>
    <row r="148" spans="1:7" x14ac:dyDescent="0.25">
      <c r="A148" s="78"/>
      <c r="B148" s="78"/>
      <c r="E148" s="79"/>
      <c r="F148" s="79"/>
      <c r="G148" s="79"/>
    </row>
    <row r="149" spans="1:7" ht="25.5" x14ac:dyDescent="0.25">
      <c r="A149" s="218" t="s">
        <v>101</v>
      </c>
      <c r="B149" s="218"/>
      <c r="C149" s="218"/>
      <c r="D149" s="71" t="s">
        <v>102</v>
      </c>
      <c r="E149" s="72"/>
      <c r="F149" s="91"/>
      <c r="G149" s="72"/>
    </row>
    <row r="150" spans="1:7" ht="25.5" x14ac:dyDescent="0.25">
      <c r="A150" s="218" t="s">
        <v>127</v>
      </c>
      <c r="B150" s="218"/>
      <c r="C150" s="218"/>
      <c r="D150" s="71" t="s">
        <v>129</v>
      </c>
      <c r="E150" s="72"/>
      <c r="F150" s="91"/>
      <c r="G150" s="72"/>
    </row>
    <row r="151" spans="1:7" ht="25.5" x14ac:dyDescent="0.25">
      <c r="A151" s="219" t="s">
        <v>128</v>
      </c>
      <c r="B151" s="219"/>
      <c r="C151" s="219"/>
      <c r="D151" s="73" t="s">
        <v>139</v>
      </c>
      <c r="E151" s="72"/>
      <c r="F151" s="91"/>
      <c r="G151" s="72"/>
    </row>
    <row r="152" spans="1:7" x14ac:dyDescent="0.25">
      <c r="A152" s="241">
        <v>3</v>
      </c>
      <c r="B152" s="241"/>
      <c r="C152" s="241"/>
      <c r="D152" s="74" t="s">
        <v>19</v>
      </c>
      <c r="E152" s="75">
        <v>80</v>
      </c>
      <c r="F152" s="92">
        <v>82</v>
      </c>
      <c r="G152" s="75">
        <v>84.05</v>
      </c>
    </row>
    <row r="153" spans="1:7" x14ac:dyDescent="0.25">
      <c r="A153" s="241">
        <v>31</v>
      </c>
      <c r="B153" s="241"/>
      <c r="C153" s="241"/>
      <c r="D153" s="74" t="s">
        <v>22</v>
      </c>
      <c r="E153" s="72"/>
      <c r="F153" s="91"/>
      <c r="G153" s="72"/>
    </row>
    <row r="154" spans="1:7" x14ac:dyDescent="0.25">
      <c r="A154" s="241">
        <v>32</v>
      </c>
      <c r="B154" s="241"/>
      <c r="C154" s="241"/>
      <c r="D154" s="74" t="s">
        <v>31</v>
      </c>
      <c r="E154" s="72"/>
      <c r="F154" s="91"/>
      <c r="G154" s="72"/>
    </row>
    <row r="155" spans="1:7" x14ac:dyDescent="0.25">
      <c r="A155" s="241">
        <v>34</v>
      </c>
      <c r="B155" s="241"/>
      <c r="C155" s="241"/>
      <c r="D155" s="74" t="s">
        <v>92</v>
      </c>
      <c r="E155" s="72"/>
      <c r="F155" s="91"/>
      <c r="G155" s="72"/>
    </row>
    <row r="156" spans="1:7" ht="26.25" x14ac:dyDescent="0.25">
      <c r="A156" s="241">
        <v>37</v>
      </c>
      <c r="B156" s="241"/>
      <c r="C156" s="241"/>
      <c r="D156" s="74" t="s">
        <v>93</v>
      </c>
      <c r="E156" s="72"/>
      <c r="F156" s="91"/>
      <c r="G156" s="72"/>
    </row>
    <row r="157" spans="1:7" x14ac:dyDescent="0.25">
      <c r="A157" s="229">
        <v>38</v>
      </c>
      <c r="B157" s="227"/>
      <c r="C157" s="228"/>
      <c r="D157" s="74" t="s">
        <v>130</v>
      </c>
      <c r="E157" s="72">
        <v>80</v>
      </c>
      <c r="F157" s="91">
        <v>82</v>
      </c>
      <c r="G157" s="72">
        <v>84.05</v>
      </c>
    </row>
    <row r="158" spans="1:7" ht="26.25" x14ac:dyDescent="0.25">
      <c r="A158" s="241">
        <v>4</v>
      </c>
      <c r="B158" s="241"/>
      <c r="C158" s="241"/>
      <c r="D158" s="74" t="s">
        <v>23</v>
      </c>
      <c r="E158" s="75">
        <f t="shared" ref="E158:F158" si="20">SUM(E159)</f>
        <v>0</v>
      </c>
      <c r="F158" s="92">
        <f t="shared" si="20"/>
        <v>0</v>
      </c>
      <c r="G158" s="75"/>
    </row>
    <row r="159" spans="1:7" ht="39" x14ac:dyDescent="0.25">
      <c r="A159" s="241">
        <v>42</v>
      </c>
      <c r="B159" s="241"/>
      <c r="C159" s="241"/>
      <c r="D159" s="74" t="s">
        <v>94</v>
      </c>
      <c r="E159" s="72"/>
      <c r="F159" s="91"/>
      <c r="G159" s="72"/>
    </row>
    <row r="160" spans="1:7" x14ac:dyDescent="0.25">
      <c r="A160" s="229"/>
      <c r="B160" s="230"/>
      <c r="C160" s="231"/>
      <c r="D160" s="74" t="s">
        <v>95</v>
      </c>
      <c r="E160" s="75">
        <v>80</v>
      </c>
      <c r="F160" s="75">
        <v>82</v>
      </c>
      <c r="G160" s="75">
        <v>84.05</v>
      </c>
    </row>
    <row r="162" spans="1:7" ht="25.5" x14ac:dyDescent="0.25">
      <c r="A162" s="218" t="s">
        <v>101</v>
      </c>
      <c r="B162" s="218"/>
      <c r="C162" s="218"/>
      <c r="D162" s="71" t="s">
        <v>102</v>
      </c>
      <c r="E162" s="72"/>
      <c r="F162" s="91"/>
      <c r="G162" s="72"/>
    </row>
    <row r="163" spans="1:7" ht="25.5" x14ac:dyDescent="0.25">
      <c r="A163" s="218" t="s">
        <v>131</v>
      </c>
      <c r="B163" s="218"/>
      <c r="C163" s="218"/>
      <c r="D163" s="71" t="s">
        <v>133</v>
      </c>
      <c r="E163" s="72"/>
      <c r="F163" s="91"/>
      <c r="G163" s="72"/>
    </row>
    <row r="164" spans="1:7" ht="25.5" x14ac:dyDescent="0.25">
      <c r="A164" s="219" t="s">
        <v>132</v>
      </c>
      <c r="B164" s="219"/>
      <c r="C164" s="219"/>
      <c r="D164" s="73" t="s">
        <v>134</v>
      </c>
      <c r="E164" s="72"/>
      <c r="F164" s="91"/>
      <c r="G164" s="72"/>
    </row>
    <row r="165" spans="1:7" x14ac:dyDescent="0.25">
      <c r="A165" s="241">
        <v>3</v>
      </c>
      <c r="B165" s="241"/>
      <c r="C165" s="241"/>
      <c r="D165" s="74" t="s">
        <v>19</v>
      </c>
      <c r="E165" s="75">
        <f t="shared" ref="E165" si="21">SUM(E166:E169)</f>
        <v>21050</v>
      </c>
      <c r="F165" s="92">
        <f>SUM(F166:F169)</f>
        <v>21576.25</v>
      </c>
      <c r="G165" s="75">
        <v>22115.67</v>
      </c>
    </row>
    <row r="166" spans="1:7" x14ac:dyDescent="0.25">
      <c r="A166" s="241">
        <v>31</v>
      </c>
      <c r="B166" s="241"/>
      <c r="C166" s="241"/>
      <c r="D166" s="74" t="s">
        <v>22</v>
      </c>
      <c r="E166" s="72"/>
      <c r="F166" s="91"/>
      <c r="G166" s="72"/>
    </row>
    <row r="167" spans="1:7" x14ac:dyDescent="0.25">
      <c r="A167" s="241">
        <v>32</v>
      </c>
      <c r="B167" s="241"/>
      <c r="C167" s="241"/>
      <c r="D167" s="74" t="s">
        <v>31</v>
      </c>
      <c r="E167" s="72">
        <v>21050</v>
      </c>
      <c r="F167" s="91">
        <v>21576.25</v>
      </c>
      <c r="G167" s="72">
        <v>22115.67</v>
      </c>
    </row>
    <row r="168" spans="1:7" x14ac:dyDescent="0.25">
      <c r="A168" s="241">
        <v>34</v>
      </c>
      <c r="B168" s="241"/>
      <c r="C168" s="241"/>
      <c r="D168" s="74" t="s">
        <v>92</v>
      </c>
      <c r="E168" s="72"/>
      <c r="F168" s="91"/>
      <c r="G168" s="72"/>
    </row>
    <row r="169" spans="1:7" ht="26.25" x14ac:dyDescent="0.25">
      <c r="A169" s="241">
        <v>37</v>
      </c>
      <c r="B169" s="241"/>
      <c r="C169" s="241"/>
      <c r="D169" s="74" t="s">
        <v>93</v>
      </c>
      <c r="E169" s="72"/>
      <c r="F169" s="91"/>
      <c r="G169" s="72"/>
    </row>
    <row r="170" spans="1:7" ht="26.25" x14ac:dyDescent="0.25">
      <c r="A170" s="241">
        <v>4</v>
      </c>
      <c r="B170" s="241"/>
      <c r="C170" s="241"/>
      <c r="D170" s="74" t="s">
        <v>23</v>
      </c>
      <c r="E170" s="75">
        <v>50500</v>
      </c>
      <c r="F170" s="92">
        <v>51762.5</v>
      </c>
      <c r="G170" s="75">
        <v>53056.57</v>
      </c>
    </row>
    <row r="171" spans="1:7" ht="39" x14ac:dyDescent="0.25">
      <c r="A171" s="241">
        <v>42</v>
      </c>
      <c r="B171" s="241"/>
      <c r="C171" s="241"/>
      <c r="D171" s="74" t="s">
        <v>94</v>
      </c>
      <c r="E171" s="72">
        <v>40500</v>
      </c>
      <c r="F171" s="91">
        <v>41512.5</v>
      </c>
      <c r="G171" s="72">
        <v>42550.32</v>
      </c>
    </row>
    <row r="172" spans="1:7" ht="26.25" x14ac:dyDescent="0.25">
      <c r="A172" s="229">
        <v>45</v>
      </c>
      <c r="B172" s="227"/>
      <c r="C172" s="228"/>
      <c r="D172" s="74" t="s">
        <v>135</v>
      </c>
      <c r="E172" s="72">
        <v>10000</v>
      </c>
      <c r="F172" s="72">
        <v>10250</v>
      </c>
      <c r="G172" s="72">
        <v>10506.25</v>
      </c>
    </row>
    <row r="173" spans="1:7" x14ac:dyDescent="0.25">
      <c r="A173" s="229"/>
      <c r="B173" s="230"/>
      <c r="C173" s="231"/>
      <c r="D173" s="74" t="s">
        <v>95</v>
      </c>
      <c r="E173" s="75">
        <v>71550</v>
      </c>
      <c r="F173" s="75">
        <v>73338.75</v>
      </c>
      <c r="G173" s="75">
        <v>75172.240000000005</v>
      </c>
    </row>
    <row r="174" spans="1:7" s="110" customFormat="1" x14ac:dyDescent="0.25">
      <c r="A174" s="248"/>
      <c r="B174" s="249"/>
      <c r="C174" s="250"/>
      <c r="D174" s="109" t="s">
        <v>140</v>
      </c>
      <c r="E174" s="111">
        <f>SUM(E16+E28+E48+E60+E72+E84+E95+E107+E135+E147+E160+E173)</f>
        <v>713505.06</v>
      </c>
      <c r="F174" s="111">
        <f>SUM(F16+F28+F48+F60+F72+F84+F95+F107+F135+F147+F160+F173)</f>
        <v>701224.23000000021</v>
      </c>
      <c r="G174" s="111">
        <f>SUM(G16+G28+G48+G60+G72+G84++G95+G107+G135+G147+G160+G173)</f>
        <v>725566.24999999988</v>
      </c>
    </row>
    <row r="177" spans="1:6" x14ac:dyDescent="0.25">
      <c r="A177" t="s">
        <v>161</v>
      </c>
      <c r="F177" t="s">
        <v>162</v>
      </c>
    </row>
    <row r="178" spans="1:6" x14ac:dyDescent="0.25">
      <c r="F178" t="s">
        <v>163</v>
      </c>
    </row>
    <row r="180" spans="1:6" x14ac:dyDescent="0.25">
      <c r="F180" t="s">
        <v>164</v>
      </c>
    </row>
  </sheetData>
  <mergeCells count="162">
    <mergeCell ref="A172:C172"/>
    <mergeCell ref="A173:C173"/>
    <mergeCell ref="A160:C160"/>
    <mergeCell ref="A174:C174"/>
    <mergeCell ref="A170:C170"/>
    <mergeCell ref="A171:C171"/>
    <mergeCell ref="A157:C157"/>
    <mergeCell ref="A159:C159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8:C158"/>
    <mergeCell ref="A143:C143"/>
    <mergeCell ref="A144:C144"/>
    <mergeCell ref="A145:C145"/>
    <mergeCell ref="A146:C146"/>
    <mergeCell ref="A147:C147"/>
    <mergeCell ref="A2:F2"/>
    <mergeCell ref="A137:C137"/>
    <mergeCell ref="A138:C138"/>
    <mergeCell ref="A139:C139"/>
    <mergeCell ref="A140:C140"/>
    <mergeCell ref="A141:C141"/>
    <mergeCell ref="A142:C142"/>
    <mergeCell ref="A130:C130"/>
    <mergeCell ref="A131:C131"/>
    <mergeCell ref="A132:C132"/>
    <mergeCell ref="A133:C133"/>
    <mergeCell ref="A134:C134"/>
    <mergeCell ref="A135:C135"/>
    <mergeCell ref="A107:C107"/>
    <mergeCell ref="A125:C125"/>
    <mergeCell ref="A126:C126"/>
    <mergeCell ref="A127:C127"/>
    <mergeCell ref="A128:C128"/>
    <mergeCell ref="A129:C129"/>
    <mergeCell ref="A101:C101"/>
    <mergeCell ref="A102:C102"/>
    <mergeCell ref="A103:C103"/>
    <mergeCell ref="A104:C104"/>
    <mergeCell ref="A105:C105"/>
    <mergeCell ref="A106:C106"/>
    <mergeCell ref="A59:C59"/>
    <mergeCell ref="A60:C60"/>
    <mergeCell ref="A97:C97"/>
    <mergeCell ref="A98:C98"/>
    <mergeCell ref="A99:C99"/>
    <mergeCell ref="A100:C100"/>
    <mergeCell ref="A73:C73"/>
    <mergeCell ref="A74:C74"/>
    <mergeCell ref="A53:C53"/>
    <mergeCell ref="A54:C54"/>
    <mergeCell ref="A55:C55"/>
    <mergeCell ref="A56:C56"/>
    <mergeCell ref="A57:C57"/>
    <mergeCell ref="A58:C58"/>
    <mergeCell ref="A93:C93"/>
    <mergeCell ref="A94:C94"/>
    <mergeCell ref="A95:C95"/>
    <mergeCell ref="A82:C82"/>
    <mergeCell ref="A83:C83"/>
    <mergeCell ref="A84:C84"/>
    <mergeCell ref="A50:C50"/>
    <mergeCell ref="A51:C51"/>
    <mergeCell ref="A52:C52"/>
    <mergeCell ref="A87:C87"/>
    <mergeCell ref="A88:C88"/>
    <mergeCell ref="A89:C89"/>
    <mergeCell ref="A90:C90"/>
    <mergeCell ref="A91:C91"/>
    <mergeCell ref="A92:C92"/>
    <mergeCell ref="A69:C69"/>
    <mergeCell ref="A70:C70"/>
    <mergeCell ref="A71:C71"/>
    <mergeCell ref="A72:C72"/>
    <mergeCell ref="A85:C85"/>
    <mergeCell ref="A86:C86"/>
    <mergeCell ref="A63:C63"/>
    <mergeCell ref="A64:C64"/>
    <mergeCell ref="A65:C65"/>
    <mergeCell ref="A66:C66"/>
    <mergeCell ref="A67:C67"/>
    <mergeCell ref="A68:C68"/>
    <mergeCell ref="A79:C79"/>
    <mergeCell ref="A80:C80"/>
    <mergeCell ref="A81:C81"/>
    <mergeCell ref="A28:C28"/>
    <mergeCell ref="A30:C30"/>
    <mergeCell ref="A75:C75"/>
    <mergeCell ref="A76:C76"/>
    <mergeCell ref="A77:C77"/>
    <mergeCell ref="A78:C78"/>
    <mergeCell ref="A22:C22"/>
    <mergeCell ref="A23:C23"/>
    <mergeCell ref="A24:C24"/>
    <mergeCell ref="A25:C25"/>
    <mergeCell ref="A26:C26"/>
    <mergeCell ref="A27:C27"/>
    <mergeCell ref="A44:C44"/>
    <mergeCell ref="A45:C45"/>
    <mergeCell ref="A46:C46"/>
    <mergeCell ref="A47:C47"/>
    <mergeCell ref="A48:C48"/>
    <mergeCell ref="A62:C62"/>
    <mergeCell ref="A31:C31"/>
    <mergeCell ref="A32:C32"/>
    <mergeCell ref="A33:C33"/>
    <mergeCell ref="A41:C41"/>
    <mergeCell ref="A42:C42"/>
    <mergeCell ref="A43:C43"/>
    <mergeCell ref="A38:C38"/>
    <mergeCell ref="A39:C39"/>
    <mergeCell ref="A40:C40"/>
    <mergeCell ref="A37:G37"/>
    <mergeCell ref="A34:C34"/>
    <mergeCell ref="A35:C35"/>
    <mergeCell ref="A1:F1"/>
    <mergeCell ref="A3:F3"/>
    <mergeCell ref="A5:C5"/>
    <mergeCell ref="A6:C6"/>
    <mergeCell ref="A7:C7"/>
    <mergeCell ref="A8:C8"/>
    <mergeCell ref="A15:C15"/>
    <mergeCell ref="A16:C16"/>
    <mergeCell ref="A18:C18"/>
    <mergeCell ref="A19:C19"/>
    <mergeCell ref="A20:C20"/>
    <mergeCell ref="A21:C21"/>
    <mergeCell ref="A9:C9"/>
    <mergeCell ref="A10:C10"/>
    <mergeCell ref="A11:C11"/>
    <mergeCell ref="A12:C12"/>
    <mergeCell ref="A13:C13"/>
    <mergeCell ref="A14:C14"/>
    <mergeCell ref="A116:C116"/>
    <mergeCell ref="A118:C118"/>
    <mergeCell ref="A119:C119"/>
    <mergeCell ref="A120:C120"/>
    <mergeCell ref="A108:G108"/>
    <mergeCell ref="A121:C121"/>
    <mergeCell ref="A122:C122"/>
    <mergeCell ref="A123:C123"/>
    <mergeCell ref="A109:C109"/>
    <mergeCell ref="A110:C110"/>
    <mergeCell ref="A111:C111"/>
    <mergeCell ref="A114:C114"/>
    <mergeCell ref="A115:C115"/>
    <mergeCell ref="A112:C112"/>
    <mergeCell ref="A113:C113"/>
  </mergeCells>
  <phoneticPr fontId="0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Pregled ukupni P i R po izvor</vt:lpstr>
      <vt:lpstr>II.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2023-10-17T09:46:39Z</cp:lastPrinted>
  <dcterms:created xsi:type="dcterms:W3CDTF">2022-08-12T12:51:27Z</dcterms:created>
  <dcterms:modified xsi:type="dcterms:W3CDTF">2023-10-26T11:19:34Z</dcterms:modified>
</cp:coreProperties>
</file>